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U:\SCO\Dades\Tec1\Comptabilitat\CPressupostaria\Historics\"/>
    </mc:Choice>
  </mc:AlternateContent>
  <xr:revisionPtr revIDLastSave="0" documentId="13_ncr:1_{5BE249EC-73FC-4522-8012-6BDF1C6AFDD3}" xr6:coauthVersionLast="47" xr6:coauthVersionMax="47" xr10:uidLastSave="{00000000-0000-0000-0000-000000000000}"/>
  <bookViews>
    <workbookView xWindow="-110" yWindow="-110" windowWidth="19420" windowHeight="10300" xr2:uid="{11096C59-AB8A-4C9A-A156-AEC2094FB054}"/>
  </bookViews>
  <sheets>
    <sheet name="Diba" sheetId="5" r:id="rId1"/>
    <sheet name="DibaAltres" sheetId="4" r:id="rId2"/>
    <sheet name="GrIngressos" sheetId="3" r:id="rId3"/>
    <sheet name="GrDespeses" sheetId="2" r:id="rId4"/>
    <sheet name="CGrafics" sheetId="1" r:id="rId5"/>
  </sheets>
  <externalReferences>
    <externalReference r:id="rId6"/>
  </externalReferences>
  <definedNames>
    <definedName name="_12Àrea_d_impressió" localSheetId="3">GrDespeses!$A$1:$L$84</definedName>
    <definedName name="_17Àrea_d_impressió" localSheetId="2">GrIngressos!$A$1:$L$84</definedName>
    <definedName name="_6Àrea_d_impressió" localSheetId="0">Diba!$A$1:$K$68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DibaAltres!$A$1:$K$70</definedName>
    <definedName name="_xlnm.Print_Area" localSheetId="3">GrDespeses!$A$1:$L$84</definedName>
    <definedName name="_xlnm.Print_Area" localSheetId="2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cpfoix">#REF!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5" l="1"/>
  <c r="B47" i="5"/>
  <c r="H44" i="5"/>
  <c r="G44" i="5"/>
  <c r="F44" i="5"/>
  <c r="K44" i="5" s="1"/>
  <c r="E44" i="5"/>
  <c r="K43" i="5"/>
  <c r="I44" i="5"/>
  <c r="K42" i="5"/>
  <c r="D44" i="5"/>
  <c r="E41" i="5"/>
  <c r="D41" i="5"/>
  <c r="K40" i="5"/>
  <c r="K39" i="5"/>
  <c r="I41" i="5"/>
  <c r="H41" i="5"/>
  <c r="H55" i="5" s="1"/>
  <c r="G41" i="5"/>
  <c r="F41" i="5"/>
  <c r="H38" i="5"/>
  <c r="G38" i="5"/>
  <c r="K37" i="5"/>
  <c r="K36" i="5"/>
  <c r="K35" i="5"/>
  <c r="I38" i="5"/>
  <c r="K34" i="5"/>
  <c r="E38" i="5"/>
  <c r="K33" i="5"/>
  <c r="F38" i="5"/>
  <c r="D38" i="5"/>
  <c r="D47" i="5" s="1"/>
  <c r="I22" i="5"/>
  <c r="H22" i="5"/>
  <c r="H56" i="5" s="1"/>
  <c r="K21" i="5"/>
  <c r="E22" i="5"/>
  <c r="G22" i="5"/>
  <c r="F22" i="5"/>
  <c r="D22" i="5"/>
  <c r="D56" i="5" s="1"/>
  <c r="H19" i="5"/>
  <c r="G19" i="5"/>
  <c r="F19" i="5"/>
  <c r="F55" i="5" s="1"/>
  <c r="E19" i="5"/>
  <c r="E55" i="5" s="1"/>
  <c r="K18" i="5"/>
  <c r="I19" i="5"/>
  <c r="K17" i="5"/>
  <c r="D19" i="5"/>
  <c r="D55" i="5" s="1"/>
  <c r="K15" i="5"/>
  <c r="K14" i="5"/>
  <c r="H16" i="5"/>
  <c r="K13" i="5"/>
  <c r="I16" i="5"/>
  <c r="K12" i="5"/>
  <c r="D16" i="5"/>
  <c r="G16" i="5"/>
  <c r="K11" i="5"/>
  <c r="E16" i="5"/>
  <c r="K7" i="5"/>
  <c r="B25" i="4"/>
  <c r="I22" i="4"/>
  <c r="H22" i="4"/>
  <c r="K21" i="4"/>
  <c r="E22" i="4"/>
  <c r="G22" i="4"/>
  <c r="F22" i="4"/>
  <c r="D22" i="4"/>
  <c r="K22" i="4" s="1"/>
  <c r="H19" i="4"/>
  <c r="G19" i="4"/>
  <c r="F19" i="4"/>
  <c r="E19" i="4"/>
  <c r="K18" i="4"/>
  <c r="I19" i="4"/>
  <c r="D19" i="4"/>
  <c r="K19" i="4" s="1"/>
  <c r="K15" i="4"/>
  <c r="K14" i="4"/>
  <c r="K13" i="4"/>
  <c r="H16" i="4"/>
  <c r="H25" i="4" s="1"/>
  <c r="K12" i="4"/>
  <c r="I16" i="4"/>
  <c r="G16" i="4"/>
  <c r="G25" i="4" s="1"/>
  <c r="K11" i="4"/>
  <c r="E16" i="4"/>
  <c r="E25" i="4" s="1"/>
  <c r="K7" i="4"/>
  <c r="B44" i="1"/>
  <c r="B45" i="1"/>
  <c r="B24" i="1"/>
  <c r="B23" i="1"/>
  <c r="G1" i="1"/>
  <c r="I25" i="4" l="1"/>
  <c r="G56" i="5"/>
  <c r="E56" i="5"/>
  <c r="I55" i="5"/>
  <c r="E47" i="5"/>
  <c r="H25" i="5"/>
  <c r="H54" i="5"/>
  <c r="H47" i="5"/>
  <c r="E54" i="5"/>
  <c r="E25" i="5"/>
  <c r="K38" i="5"/>
  <c r="F47" i="5"/>
  <c r="F56" i="5"/>
  <c r="K22" i="5"/>
  <c r="D54" i="5"/>
  <c r="D25" i="5"/>
  <c r="D59" i="5" s="1"/>
  <c r="G55" i="5"/>
  <c r="I56" i="5"/>
  <c r="G47" i="5"/>
  <c r="G25" i="5"/>
  <c r="G54" i="5"/>
  <c r="I54" i="5"/>
  <c r="I25" i="5"/>
  <c r="I47" i="5"/>
  <c r="K41" i="5"/>
  <c r="D16" i="4"/>
  <c r="F16" i="4"/>
  <c r="F25" i="4" s="1"/>
  <c r="K20" i="4"/>
  <c r="F16" i="5"/>
  <c r="K20" i="5"/>
  <c r="K19" i="5"/>
  <c r="K17" i="4"/>
  <c r="E59" i="5" l="1"/>
  <c r="G59" i="5"/>
  <c r="K47" i="5"/>
  <c r="I59" i="5"/>
  <c r="H59" i="5"/>
  <c r="F25" i="5"/>
  <c r="F54" i="5"/>
  <c r="K16" i="5"/>
  <c r="D25" i="4"/>
  <c r="K25" i="4" s="1"/>
  <c r="K16" i="4"/>
  <c r="K25" i="5" l="1"/>
  <c r="F59" i="5"/>
</calcChain>
</file>

<file path=xl/sharedStrings.xml><?xml version="1.0" encoding="utf-8"?>
<sst xmlns="http://schemas.openxmlformats.org/spreadsheetml/2006/main" count="144" uniqueCount="84">
  <si>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</si>
  <si>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</si>
  <si>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</si>
  <si>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</si>
  <si>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</si>
  <si>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</si>
  <si>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</si>
  <si>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</si>
  <si>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</si>
  <si>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</si>
  <si>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</si>
  <si>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</si>
  <si>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</si>
  <si>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</si>
  <si>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</si>
  <si>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</si>
  <si>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</si>
  <si>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</si>
  <si>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</si>
  <si>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</si>
  <si>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</si>
  <si>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</si>
  <si>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</si>
  <si>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</si>
  <si>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</si>
  <si>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</si>
  <si>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</si>
  <si>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</si>
  <si>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</si>
  <si>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</si>
  <si>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</si>
  <si>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</si>
  <si>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</si>
  <si>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</si>
  <si>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</si>
  <si>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</si>
  <si>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</si>
  <si>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</si>
  <si>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</si>
  <si>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</si>
  <si>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</si>
  <si>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</si>
  <si>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</si>
  <si>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</si>
  <si>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</si>
  <si>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</si>
  <si>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</si>
  <si>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</si>
  <si>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</si>
  <si>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</si>
  <si>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</si>
  <si>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</si>
  <si>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</si>
  <si>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</si>
  <si>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</si>
  <si>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</si>
  <si>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</si>
  <si>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</si>
  <si>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</si>
  <si>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</si>
  <si>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</si>
  <si>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</si>
  <si>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</si>
  <si>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</si>
  <si>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</si>
  <si>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</si>
  <si>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</si>
  <si>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</si>
  <si>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</si>
  <si>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</si>
  <si>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</si>
  <si>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</si>
  <si>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</si>
  <si>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</si>
  <si>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</si>
  <si>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</si>
  <si>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</si>
  <si>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</si>
  <si>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</si>
  <si>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</si>
  <si>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</si>
  <si>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estat d'execució del pressupost</t>
  </si>
  <si>
    <t>31 de març de 2026</t>
  </si>
  <si>
    <t>extret el 8/4/2026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</si>
</sst>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.00\ _€_-;\-* #,##0.00\ _€_-;_-* &quot;-&quot;??\ _€_-;_-@_-"/>
    <numFmt numFmtId="166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Alignment="1">
      <alignment horizontal="right" indent="1"/>
    </xf>
    <xf numFmtId="0" fontId="18" fillId="0" borderId="0" xfId="0" applyFont="1" applyAlignment="1">
      <alignment horizontal="left" indent="1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8" fillId="0" borderId="26" xfId="0" applyFont="1" applyBorder="1" applyAlignment="1">
      <alignment horizontal="center" wrapText="1"/>
    </xf>
    <xf numFmtId="165" fontId="8" fillId="0" borderId="26" xfId="0" applyNumberFormat="1" applyFont="1" applyBorder="1" applyAlignment="1">
      <alignment horizontal="center" wrapText="1"/>
    </xf>
    <xf numFmtId="165" fontId="8" fillId="0" borderId="27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wrapText="1"/>
    </xf>
    <xf numFmtId="0" fontId="8" fillId="0" borderId="29" xfId="0" quotePrefix="1" applyFont="1" applyBorder="1" applyAlignment="1">
      <alignment horizontal="center" vertical="center" wrapText="1"/>
    </xf>
    <xf numFmtId="0" fontId="8" fillId="0" borderId="27" xfId="0" quotePrefix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165" fontId="21" fillId="0" borderId="31" xfId="0" applyNumberFormat="1" applyFont="1" applyBorder="1"/>
    <xf numFmtId="165" fontId="21" fillId="0" borderId="32" xfId="0" applyNumberFormat="1" applyFont="1" applyBorder="1"/>
    <xf numFmtId="165" fontId="21" fillId="0" borderId="33" xfId="0" applyNumberFormat="1" applyFont="1" applyBorder="1"/>
    <xf numFmtId="165" fontId="21" fillId="0" borderId="34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/>
    </xf>
    <xf numFmtId="166" fontId="22" fillId="0" borderId="30" xfId="0" applyNumberFormat="1" applyFont="1" applyBorder="1" applyAlignment="1">
      <alignment horizontal="right"/>
    </xf>
    <xf numFmtId="165" fontId="21" fillId="0" borderId="35" xfId="0" applyNumberFormat="1" applyFont="1" applyBorder="1"/>
    <xf numFmtId="165" fontId="21" fillId="0" borderId="36" xfId="0" applyNumberFormat="1" applyFont="1" applyBorder="1" applyAlignment="1">
      <alignment horizontal="right"/>
    </xf>
    <xf numFmtId="0" fontId="23" fillId="0" borderId="37" xfId="0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165" fontId="23" fillId="0" borderId="40" xfId="0" applyNumberFormat="1" applyFont="1" applyBorder="1"/>
    <xf numFmtId="165" fontId="23" fillId="0" borderId="41" xfId="0" applyNumberFormat="1" applyFont="1" applyBorder="1"/>
    <xf numFmtId="166" fontId="25" fillId="0" borderId="42" xfId="1" applyNumberFormat="1" applyFont="1" applyBorder="1" applyAlignment="1">
      <alignment horizontal="right"/>
    </xf>
    <xf numFmtId="165" fontId="21" fillId="0" borderId="43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5" fontId="21" fillId="0" borderId="44" xfId="0" applyNumberFormat="1" applyFont="1" applyBorder="1"/>
    <xf numFmtId="165" fontId="21" fillId="0" borderId="45" xfId="0" applyNumberFormat="1" applyFont="1" applyBorder="1"/>
    <xf numFmtId="165" fontId="21" fillId="0" borderId="46" xfId="0" applyNumberFormat="1" applyFont="1" applyBorder="1"/>
    <xf numFmtId="165" fontId="21" fillId="0" borderId="47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5" fontId="21" fillId="0" borderId="48" xfId="0" applyNumberFormat="1" applyFont="1" applyBorder="1"/>
    <xf numFmtId="165" fontId="21" fillId="0" borderId="49" xfId="0" applyNumberFormat="1" applyFont="1" applyBorder="1"/>
    <xf numFmtId="165" fontId="21" fillId="0" borderId="50" xfId="0" applyNumberFormat="1" applyFont="1" applyBorder="1"/>
    <xf numFmtId="165" fontId="21" fillId="0" borderId="51" xfId="0" applyNumberFormat="1" applyFont="1" applyBorder="1" applyAlignment="1">
      <alignment horizontal="right"/>
    </xf>
    <xf numFmtId="166" fontId="22" fillId="0" borderId="52" xfId="0" applyNumberFormat="1" applyFont="1" applyBorder="1" applyAlignment="1">
      <alignment horizontal="right"/>
    </xf>
    <xf numFmtId="166" fontId="26" fillId="0" borderId="0" xfId="0" applyNumberFormat="1" applyFont="1"/>
    <xf numFmtId="0" fontId="20" fillId="0" borderId="0" xfId="0" applyFont="1" applyAlignment="1">
      <alignment horizontal="right" vertical="center"/>
    </xf>
    <xf numFmtId="165" fontId="27" fillId="0" borderId="53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6" fontId="25" fillId="0" borderId="42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quotePrefix="1" applyFont="1" applyAlignment="1">
      <alignment horizontal="center" vertical="center" wrapText="1"/>
    </xf>
    <xf numFmtId="165" fontId="21" fillId="0" borderId="0" xfId="0" applyNumberFormat="1" applyFont="1"/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4" fontId="23" fillId="0" borderId="0" xfId="0" applyNumberFormat="1" applyFont="1" applyAlignment="1">
      <alignment horizontal="left"/>
    </xf>
    <xf numFmtId="0" fontId="24" fillId="0" borderId="0" xfId="0" applyFont="1"/>
    <xf numFmtId="165" fontId="23" fillId="0" borderId="0" xfId="0" applyNumberFormat="1" applyFont="1"/>
    <xf numFmtId="166" fontId="25" fillId="0" borderId="0" xfId="1" applyNumberFormat="1" applyFont="1" applyFill="1" applyBorder="1" applyAlignment="1">
      <alignment horizontal="right"/>
    </xf>
    <xf numFmtId="166" fontId="25" fillId="0" borderId="0" xfId="1" applyNumberFormat="1" applyFont="1" applyFill="1" applyBorder="1" applyAlignment="1">
      <alignment horizontal="right" vertical="center"/>
    </xf>
    <xf numFmtId="165" fontId="21" fillId="0" borderId="54" xfId="0" applyNumberFormat="1" applyFont="1" applyBorder="1"/>
    <xf numFmtId="165" fontId="21" fillId="0" borderId="34" xfId="0" applyNumberFormat="1" applyFont="1" applyBorder="1"/>
    <xf numFmtId="165" fontId="21" fillId="0" borderId="55" xfId="0" applyNumberFormat="1" applyFont="1" applyBorder="1"/>
    <xf numFmtId="165" fontId="21" fillId="0" borderId="56" xfId="0" applyNumberFormat="1" applyFont="1" applyBorder="1"/>
    <xf numFmtId="165" fontId="21" fillId="0" borderId="57" xfId="0" applyNumberFormat="1" applyFont="1" applyBorder="1"/>
    <xf numFmtId="165" fontId="21" fillId="0" borderId="41" xfId="0" applyNumberFormat="1" applyFont="1" applyBorder="1"/>
    <xf numFmtId="165" fontId="21" fillId="0" borderId="58" xfId="0" applyNumberFormat="1" applyFont="1" applyBorder="1"/>
    <xf numFmtId="165" fontId="23" fillId="0" borderId="42" xfId="0" applyNumberFormat="1" applyFont="1" applyBorder="1"/>
    <xf numFmtId="165" fontId="21" fillId="0" borderId="59" xfId="0" applyNumberFormat="1" applyFont="1" applyBorder="1"/>
    <xf numFmtId="165" fontId="21" fillId="0" borderId="47" xfId="0" applyNumberFormat="1" applyFont="1" applyBorder="1"/>
    <xf numFmtId="165" fontId="21" fillId="0" borderId="60" xfId="0" applyNumberFormat="1" applyFont="1" applyBorder="1"/>
    <xf numFmtId="4" fontId="21" fillId="0" borderId="0" xfId="0" applyNumberFormat="1" applyFont="1" applyAlignment="1">
      <alignment horizontal="left" indent="1"/>
    </xf>
    <xf numFmtId="164" fontId="21" fillId="0" borderId="61" xfId="1" applyFont="1" applyBorder="1"/>
    <xf numFmtId="164" fontId="21" fillId="0" borderId="62" xfId="1" applyFont="1" applyBorder="1"/>
    <xf numFmtId="164" fontId="21" fillId="0" borderId="63" xfId="1" applyFont="1" applyBorder="1"/>
    <xf numFmtId="164" fontId="21" fillId="0" borderId="64" xfId="1" applyFont="1" applyBorder="1"/>
    <xf numFmtId="164" fontId="21" fillId="0" borderId="65" xfId="1" applyFont="1" applyBorder="1"/>
    <xf numFmtId="164" fontId="21" fillId="0" borderId="0" xfId="1" applyFont="1" applyBorder="1"/>
    <xf numFmtId="4" fontId="21" fillId="0" borderId="30" xfId="0" applyNumberFormat="1" applyFont="1" applyBorder="1" applyAlignment="1">
      <alignment horizontal="left" indent="1"/>
    </xf>
    <xf numFmtId="4" fontId="21" fillId="0" borderId="31" xfId="1" applyNumberFormat="1" applyFont="1" applyBorder="1"/>
    <xf numFmtId="4" fontId="21" fillId="0" borderId="32" xfId="1" applyNumberFormat="1" applyFont="1" applyBorder="1"/>
    <xf numFmtId="4" fontId="21" fillId="0" borderId="35" xfId="1" applyNumberFormat="1" applyFont="1" applyBorder="1"/>
    <xf numFmtId="4" fontId="21" fillId="0" borderId="55" xfId="1" applyNumberFormat="1" applyFont="1" applyBorder="1"/>
    <xf numFmtId="4" fontId="21" fillId="0" borderId="34" xfId="1" applyNumberFormat="1" applyFont="1" applyBorder="1"/>
    <xf numFmtId="4" fontId="21" fillId="0" borderId="0" xfId="1" applyNumberFormat="1" applyFont="1" applyBorder="1"/>
    <xf numFmtId="4" fontId="21" fillId="0" borderId="66" xfId="1" applyNumberFormat="1" applyFont="1" applyBorder="1"/>
    <xf numFmtId="4" fontId="21" fillId="0" borderId="45" xfId="1" applyNumberFormat="1" applyFont="1" applyBorder="1"/>
    <xf numFmtId="4" fontId="21" fillId="0" borderId="46" xfId="1" applyNumberFormat="1" applyFont="1" applyBorder="1"/>
    <xf numFmtId="4" fontId="21" fillId="0" borderId="59" xfId="1" applyNumberFormat="1" applyFont="1" applyBorder="1"/>
    <xf numFmtId="4" fontId="21" fillId="0" borderId="47" xfId="1" applyNumberFormat="1" applyFont="1" applyBorder="1"/>
    <xf numFmtId="164" fontId="21" fillId="0" borderId="67" xfId="1" applyFont="1" applyBorder="1"/>
    <xf numFmtId="164" fontId="21" fillId="0" borderId="49" xfId="1" applyFont="1" applyBorder="1"/>
    <xf numFmtId="164" fontId="21" fillId="0" borderId="50" xfId="1" applyFont="1" applyBorder="1"/>
    <xf numFmtId="164" fontId="21" fillId="0" borderId="60" xfId="1" applyFont="1" applyBorder="1"/>
    <xf numFmtId="164" fontId="21" fillId="0" borderId="51" xfId="1" applyFont="1" applyBorder="1"/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8" xfId="0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1.410,97</c:v>
                  </c:pt>
                  <c:pt idx="1">
                    <c:v>1.633,97</c:v>
                  </c:pt>
                  <c:pt idx="2">
                    <c:v>253,43</c:v>
                  </c:pt>
                  <c:pt idx="3">
                    <c:v>249,17</c:v>
                  </c:pt>
                  <c:pt idx="4">
                    <c:v>4,26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1410.97</c:v>
                </c:pt>
                <c:pt idx="1">
                  <c:v>1633.9665794800001</c:v>
                </c:pt>
                <c:pt idx="2">
                  <c:v>253.43427469000002</c:v>
                </c:pt>
                <c:pt idx="3">
                  <c:v>249.17125188999998</c:v>
                </c:pt>
                <c:pt idx="4">
                  <c:v>4.2630228000000008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C-478B-B1DE-95680EDB0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957760"/>
        <c:axId val="161959296"/>
        <c:axId val="0"/>
      </c:bar3DChart>
      <c:catAx>
        <c:axId val="161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59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43.481340580000001</c:v>
                </c:pt>
                <c:pt idx="1">
                  <c:v>26.573274199999997</c:v>
                </c:pt>
                <c:pt idx="2">
                  <c:v>1.66309186</c:v>
                </c:pt>
                <c:pt idx="3">
                  <c:v>174.90822578000004</c:v>
                </c:pt>
                <c:pt idx="4">
                  <c:v>2.8196048699999996</c:v>
                </c:pt>
                <c:pt idx="5">
                  <c:v>2.3718618500000002</c:v>
                </c:pt>
                <c:pt idx="6">
                  <c:v>0.93867845999999999</c:v>
                </c:pt>
                <c:pt idx="7">
                  <c:v>0.67819708999999995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E-4A6D-A119-C245989572B7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209.4907</c:v>
                </c:pt>
                <c:pt idx="1">
                  <c:v>119.2928</c:v>
                </c:pt>
                <c:pt idx="2">
                  <c:v>6.0461</c:v>
                </c:pt>
                <c:pt idx="3">
                  <c:v>823.47554144000003</c:v>
                </c:pt>
                <c:pt idx="4">
                  <c:v>7.1546000000000003</c:v>
                </c:pt>
                <c:pt idx="5">
                  <c:v>0</c:v>
                </c:pt>
                <c:pt idx="6">
                  <c:v>4.0047406800000003</c:v>
                </c:pt>
                <c:pt idx="7">
                  <c:v>464.50209735999999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FE-4A6D-A119-C24598957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334208"/>
        <c:axId val="162335744"/>
        <c:axId val="0"/>
      </c:bar3DChart>
      <c:catAx>
        <c:axId val="16233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420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17-4EC2-A24F-E9B412193F08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17-4EC2-A24F-E9B412193F08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17-4EC2-A24F-E9B412193F08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17-4EC2-A24F-E9B412193F08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249.17125188999998</c:v>
                </c:pt>
                <c:pt idx="1">
                  <c:v>4.2630228000000008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17-4EC2-A24F-E9B412193F08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1.410,97</c:v>
                  </c:pt>
                  <c:pt idx="1">
                    <c:v>1.633,97</c:v>
                  </c:pt>
                  <c:pt idx="2">
                    <c:v>981,16</c:v>
                  </c:pt>
                  <c:pt idx="3">
                    <c:v>510,69</c:v>
                  </c:pt>
                  <c:pt idx="4">
                    <c:v>487,90</c:v>
                  </c:pt>
                  <c:pt idx="5">
                    <c:v>22,79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1410.9700000000003</c:v>
                </c:pt>
                <c:pt idx="1">
                  <c:v>1633.9665794800001</c:v>
                </c:pt>
                <c:pt idx="2">
                  <c:v>981.16372581999985</c:v>
                </c:pt>
                <c:pt idx="3">
                  <c:v>510.69490890000003</c:v>
                </c:pt>
                <c:pt idx="4">
                  <c:v>487.90125778000004</c:v>
                </c:pt>
                <c:pt idx="5">
                  <c:v>22.79365112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A-484A-8492-F5EEF6FB1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456"/>
        <c:axId val="159769344"/>
        <c:axId val="0"/>
      </c:bar3DChart>
      <c:catAx>
        <c:axId val="159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66.853438519999969</c:v>
                </c:pt>
                <c:pt idx="1">
                  <c:v>106.48461278000005</c:v>
                </c:pt>
                <c:pt idx="2">
                  <c:v>3.0860200000000001E-3</c:v>
                </c:pt>
                <c:pt idx="3">
                  <c:v>303.68075326999985</c:v>
                </c:pt>
                <c:pt idx="4">
                  <c:v>0</c:v>
                </c:pt>
                <c:pt idx="5">
                  <c:v>69.590061949999992</c:v>
                </c:pt>
                <c:pt idx="6">
                  <c:v>188.31644013999991</c:v>
                </c:pt>
                <c:pt idx="7">
                  <c:v>246.23533314000002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8-4388-B948-3AED0B3839A6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315.73878380000025</c:v>
                </c:pt>
                <c:pt idx="1">
                  <c:v>195.33761867999979</c:v>
                </c:pt>
                <c:pt idx="2">
                  <c:v>0.11402494000000001</c:v>
                </c:pt>
                <c:pt idx="3">
                  <c:v>406.56098496999999</c:v>
                </c:pt>
                <c:pt idx="4">
                  <c:v>4</c:v>
                </c:pt>
                <c:pt idx="5">
                  <c:v>135.45130072000001</c:v>
                </c:pt>
                <c:pt idx="6">
                  <c:v>310.50906805000005</c:v>
                </c:pt>
                <c:pt idx="7">
                  <c:v>266.25479832000002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8-4388-B948-3AED0B383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725056"/>
        <c:axId val="161726848"/>
        <c:axId val="0"/>
      </c:bar3DChart>
      <c:catAx>
        <c:axId val="1617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5056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D8-4A57-A568-EC9EE7386968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D8-4A57-A568-EC9EE7386968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D8-4A57-A568-EC9EE7386968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D8-4A57-A568-EC9EE7386968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487.90125778000004</c:v>
                </c:pt>
                <c:pt idx="1">
                  <c:v>22.79365112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D8-4A57-A568-EC9EE7386968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4C328D78-ED22-4E97-9BBA-66C6E913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11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1855960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2579D6A3-57A6-434D-B384-5740CBF59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711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:a16="http://schemas.microsoft.com/office/drawing/2014/main" id="{774C5BC1-7379-4711-AF23-E998471E4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:a16="http://schemas.microsoft.com/office/drawing/2014/main" id="{E6819EB4-FA48-4EA3-B315-B75C2E622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:a16="http://schemas.microsoft.com/office/drawing/2014/main" id="{74D56972-1586-43D1-9484-9A81578A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72F9073A-C301-4DFF-ABD7-79A15E0283EE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D4133038-0757-4ED3-BB72-75781AEFCE55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641F28DD-34CE-409B-9CD6-5637624919B2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46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8285C6ED-653E-49F5-97B0-AED57BA65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:a16="http://schemas.microsoft.com/office/drawing/2014/main" id="{495C269B-F86D-494C-AA25-433F5F918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:a16="http://schemas.microsoft.com/office/drawing/2014/main" id="{23A90A3A-D881-4998-A030-AA31BC3DC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:a16="http://schemas.microsoft.com/office/drawing/2014/main" id="{8956943D-3C25-46B5-AC12-BA6402590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:a16="http://schemas.microsoft.com/office/drawing/2014/main" id="{D49BC30A-1B0F-4509-8BE3-0225CDF6F556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60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:a16="http://schemas.microsoft.com/office/drawing/2014/main" id="{52603B60-38AC-4FC8-B96E-24B7292A41C8}"/>
            </a:ext>
          </a:extLst>
        </xdr:cNvPr>
        <xdr:cNvSpPr>
          <a:spLocks noChangeShapeType="1"/>
        </xdr:cNvSpPr>
      </xdr:nvSpPr>
      <xdr:spPr bwMode="auto">
        <a:xfrm flipH="1">
          <a:off x="0" y="577850"/>
          <a:ext cx="746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A47BC501-1A51-4440-B825-9F9E2D73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461" cy="73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18F6ABC-A824-4790-9CBD-2AC4CC580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O\Dades\Tec1\Comptabilitat\CPressupostaria\Historics\Estats2026&#183;03Mar&#231;%20v01.xlsm" TargetMode="External"/><Relationship Id="rId1" Type="http://schemas.openxmlformats.org/officeDocument/2006/relationships/externalLinkPath" Target="Estats2026&#183;03Mar&#231;%20v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FSuportDrassanes"/>
      <sheetName val="ICPolitiquesiSocials"/>
      <sheetName val="CUIMenendezPelayo"/>
      <sheetName val="CPatrimonidSitges"/>
      <sheetName val="CPSerraladadMarina"/>
      <sheetName val="CPSerraladaLitoral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Serveis Generals i Transició Digital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estat d'execució del pressupost</v>
          </cell>
        </row>
        <row r="13">
          <cell r="C13" t="str">
            <v>estat d'execució</v>
          </cell>
        </row>
        <row r="16">
          <cell r="C16" t="str">
            <v>31 de març de 2026</v>
          </cell>
        </row>
        <row r="19">
          <cell r="C19">
            <v>46112</v>
          </cell>
        </row>
        <row r="20">
          <cell r="C20">
            <v>31</v>
          </cell>
        </row>
        <row r="21">
          <cell r="C21">
            <v>3</v>
          </cell>
        </row>
        <row r="22">
          <cell r="C22">
            <v>2026</v>
          </cell>
        </row>
        <row r="23">
          <cell r="C23" t="str">
            <v>extret el 8/4/2026</v>
          </cell>
        </row>
        <row r="24">
          <cell r="C24">
            <v>46148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365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28</v>
          </cell>
          <cell r="G9">
            <v>59</v>
          </cell>
          <cell r="H9">
            <v>334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90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120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151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181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212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243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273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304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334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365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D40"/>
          <cell r="E40"/>
          <cell r="F40" t="str">
            <v>estat d'ingressos i despeses</v>
          </cell>
          <cell r="G40"/>
          <cell r="H40"/>
        </row>
        <row r="41">
          <cell r="B41">
            <v>2</v>
          </cell>
          <cell r="C41" t="str">
            <v>pressupost d'exercicis tancats</v>
          </cell>
          <cell r="D41"/>
          <cell r="E41"/>
          <cell r="F41" t="str">
            <v>estat d'ingressos i despeses</v>
          </cell>
          <cell r="G41"/>
          <cell r="H41"/>
        </row>
        <row r="42">
          <cell r="B42">
            <v>3</v>
          </cell>
          <cell r="C42" t="str">
            <v>comparatiu amb l'exercici 2025</v>
          </cell>
          <cell r="D42"/>
          <cell r="E42"/>
          <cell r="F42" t="str">
            <v>estat d'ingressos i despeses</v>
          </cell>
          <cell r="G42"/>
          <cell r="H42"/>
        </row>
        <row r="43">
          <cell r="B43">
            <v>4</v>
          </cell>
          <cell r="C43" t="str">
            <v>moviments de tresoreria</v>
          </cell>
          <cell r="D43"/>
          <cell r="E43"/>
          <cell r="F43" t="str">
            <v>pressupostaris / no pressupostaris</v>
          </cell>
          <cell r="G43"/>
          <cell r="H43"/>
        </row>
        <row r="44">
          <cell r="B44">
            <v>5</v>
          </cell>
          <cell r="C44" t="str">
            <v>conceptes no pressupostaris</v>
          </cell>
          <cell r="D44"/>
          <cell r="E44"/>
          <cell r="F44" t="str">
            <v>saldos deutors / saldos creditors</v>
          </cell>
          <cell r="G44"/>
          <cell r="H44"/>
        </row>
        <row r="45">
          <cell r="B45">
            <v>5.01</v>
          </cell>
          <cell r="C45" t="str">
            <v>estat d'execució del pressupost</v>
          </cell>
          <cell r="D45"/>
          <cell r="E45"/>
          <cell r="F45"/>
          <cell r="G45"/>
          <cell r="H45"/>
        </row>
        <row r="46">
          <cell r="B46">
            <v>5.01</v>
          </cell>
          <cell r="C46" t="str">
            <v>romanent líquid de tresoreria</v>
          </cell>
          <cell r="D46"/>
          <cell r="E46"/>
          <cell r="F46"/>
          <cell r="G46"/>
          <cell r="H46"/>
        </row>
        <row r="47">
          <cell r="B47">
            <v>5.01</v>
          </cell>
          <cell r="C47" t="str">
            <v>quadre de comandament</v>
          </cell>
          <cell r="D47"/>
          <cell r="E47"/>
          <cell r="F47"/>
          <cell r="G47"/>
          <cell r="H47"/>
        </row>
        <row r="48">
          <cell r="B48">
            <v>5.01</v>
          </cell>
          <cell r="C48" t="str">
            <v>altres dades de tancament</v>
          </cell>
          <cell r="D48"/>
          <cell r="E48"/>
          <cell r="F48"/>
          <cell r="G48"/>
          <cell r="H48"/>
        </row>
        <row r="49">
          <cell r="B49">
            <v>6</v>
          </cell>
          <cell r="C49" t="str">
            <v>pressupost dels organismes autònoms</v>
          </cell>
          <cell r="D49"/>
          <cell r="E49"/>
          <cell r="F49" t="str">
            <v>estat d'ingressos i despeses</v>
          </cell>
          <cell r="G49"/>
          <cell r="H49"/>
        </row>
        <row r="50">
          <cell r="B50">
            <v>7</v>
          </cell>
          <cell r="C50" t="str">
            <v>pressupost de consorcis</v>
          </cell>
          <cell r="D50"/>
          <cell r="E50"/>
          <cell r="F50" t="str">
            <v>estat d'ingressos i despeses</v>
          </cell>
          <cell r="G50"/>
          <cell r="H50"/>
        </row>
        <row r="51">
          <cell r="B51">
            <v>7.01</v>
          </cell>
          <cell r="C51" t="str">
            <v>estat d'execució del pressupost - ingressos</v>
          </cell>
          <cell r="D51"/>
          <cell r="E51"/>
          <cell r="F51" t="str">
            <v>per àrea i direcció/gerència</v>
          </cell>
          <cell r="G51"/>
          <cell r="H51"/>
        </row>
        <row r="52">
          <cell r="B52">
            <v>7.01</v>
          </cell>
          <cell r="C52" t="str">
            <v>estat d'execució del pressupost - despeses</v>
          </cell>
          <cell r="D52"/>
          <cell r="E52"/>
          <cell r="F52" t="str">
            <v>per àrea i direcció/gerència</v>
          </cell>
          <cell r="G52"/>
          <cell r="H52"/>
        </row>
        <row r="53">
          <cell r="B53">
            <v>7.01</v>
          </cell>
          <cell r="C53" t="str">
            <v>romanents de crèdit</v>
          </cell>
          <cell r="D53"/>
          <cell r="E53"/>
          <cell r="F53" t="str">
            <v>per àrea i direcció/gerència</v>
          </cell>
          <cell r="G53"/>
          <cell r="H53"/>
        </row>
        <row r="54">
          <cell r="B54">
            <v>7.01</v>
          </cell>
          <cell r="C54" t="str">
            <v>despeses d'anys anteriors</v>
          </cell>
          <cell r="D54"/>
          <cell r="E54"/>
          <cell r="F54" t="str">
            <v>per àrea i direcció/gerència</v>
          </cell>
          <cell r="G54"/>
          <cell r="H54"/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46112</v>
          </cell>
          <cell r="E4">
            <v>46120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5F0C-7733-4CDD-BD81-AD4264E51DF2}">
  <sheetPr codeName="Hoja36"/>
  <dimension ref="A1:K68"/>
  <sheetViews>
    <sheetView showGridLines="0" tabSelected="1" zoomScale="80" zoomScaleNormal="80" workbookViewId="0">
      <pane ySplit="1" topLeftCell="A2" activePane="bottomLeft" state="frozen"/>
      <selection activeCell="A2" sqref="A2"/>
      <selection pane="bottomLeft" activeCell="G12" sqref="G12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34" t="s">
        <v>29</v>
      </c>
      <c r="B1" s="34"/>
      <c r="J1" s="35"/>
      <c r="K1" s="36"/>
    </row>
    <row r="2" spans="1:11" ht="18" x14ac:dyDescent="0.4">
      <c r="A2" s="34" t="s">
        <v>29</v>
      </c>
      <c r="B2" s="34"/>
      <c r="K2" s="37"/>
    </row>
    <row r="3" spans="1:11" ht="33" customHeight="1" thickBot="1" x14ac:dyDescent="0.55000000000000004">
      <c r="A3" s="38" t="s">
        <v>81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82</v>
      </c>
    </row>
    <row r="5" spans="1:11" x14ac:dyDescent="0.25">
      <c r="H5" t="s">
        <v>29</v>
      </c>
    </row>
    <row r="7" spans="1:11" ht="32.5" x14ac:dyDescent="0.65">
      <c r="A7" s="44" t="s">
        <v>1</v>
      </c>
      <c r="H7" s="45"/>
      <c r="I7" s="45"/>
      <c r="J7" s="45"/>
      <c r="K7" s="46" t="str">
        <f>nota1</f>
        <v xml:space="preserve"> </v>
      </c>
    </row>
    <row r="8" spans="1:11" ht="20.149999999999999" customHeight="1" thickBot="1" x14ac:dyDescent="0.7">
      <c r="A8" s="44"/>
      <c r="H8" s="45"/>
      <c r="I8" s="45"/>
      <c r="J8" s="45"/>
      <c r="K8" s="45"/>
    </row>
    <row r="9" spans="1:11" ht="40.4" customHeight="1" x14ac:dyDescent="0.35">
      <c r="A9" s="134" t="s">
        <v>32</v>
      </c>
      <c r="B9" s="135"/>
      <c r="D9" s="47" t="s">
        <v>58</v>
      </c>
      <c r="E9" s="47" t="s">
        <v>59</v>
      </c>
      <c r="F9" s="47" t="s">
        <v>60</v>
      </c>
      <c r="G9" s="47" t="s">
        <v>61</v>
      </c>
      <c r="H9" s="47" t="s">
        <v>62</v>
      </c>
      <c r="I9" s="47" t="s">
        <v>6</v>
      </c>
      <c r="J9" s="49"/>
      <c r="K9" s="50" t="s">
        <v>63</v>
      </c>
    </row>
    <row r="10" spans="1:11" ht="20.149999999999999" customHeight="1" thickBot="1" x14ac:dyDescent="0.3">
      <c r="A10" s="136"/>
      <c r="B10" s="136"/>
      <c r="D10" s="51" t="s">
        <v>39</v>
      </c>
      <c r="E10" s="51" t="s">
        <v>40</v>
      </c>
      <c r="F10" s="51" t="s">
        <v>64</v>
      </c>
      <c r="G10" s="51" t="s">
        <v>42</v>
      </c>
      <c r="H10" s="51" t="s">
        <v>43</v>
      </c>
      <c r="I10" s="51" t="s">
        <v>65</v>
      </c>
      <c r="J10" s="52"/>
      <c r="K10" s="51" t="s">
        <v>45</v>
      </c>
    </row>
    <row r="11" spans="1:11" ht="28.4" customHeight="1" x14ac:dyDescent="0.3">
      <c r="A11" s="53">
        <v>1</v>
      </c>
      <c r="B11" s="54" t="s">
        <v>66</v>
      </c>
      <c r="D11" s="69">
        <v>209490700</v>
      </c>
      <c r="E11" s="56">
        <v>0</v>
      </c>
      <c r="F11" s="57">
        <v>209490700</v>
      </c>
      <c r="G11" s="99">
        <v>43481340.579999998</v>
      </c>
      <c r="H11" s="56">
        <v>42892917.390000001</v>
      </c>
      <c r="I11" s="100">
        <v>588423.19000000006</v>
      </c>
      <c r="J11" s="59"/>
      <c r="K11" s="60">
        <f t="shared" ref="K11:K22" si="0">IF(F11=0,0,G11/F11)</f>
        <v>0.20755737882397643</v>
      </c>
    </row>
    <row r="12" spans="1:11" ht="14" x14ac:dyDescent="0.3">
      <c r="A12" s="53">
        <v>2</v>
      </c>
      <c r="B12" s="54" t="s">
        <v>67</v>
      </c>
      <c r="D12" s="55">
        <v>119292800</v>
      </c>
      <c r="E12" s="56">
        <v>0</v>
      </c>
      <c r="F12" s="61">
        <v>119292800</v>
      </c>
      <c r="G12" s="101">
        <v>26573274.199999996</v>
      </c>
      <c r="H12" s="56">
        <v>26437038.820000004</v>
      </c>
      <c r="I12" s="100">
        <v>136235.38000000003</v>
      </c>
      <c r="J12" s="59"/>
      <c r="K12" s="60">
        <f t="shared" si="0"/>
        <v>0.22275673133667745</v>
      </c>
    </row>
    <row r="13" spans="1:11" ht="14" x14ac:dyDescent="0.3">
      <c r="A13" s="53">
        <v>3</v>
      </c>
      <c r="B13" s="54" t="s">
        <v>68</v>
      </c>
      <c r="D13" s="55">
        <v>6046100</v>
      </c>
      <c r="E13" s="56">
        <v>0</v>
      </c>
      <c r="F13" s="61">
        <v>6046100</v>
      </c>
      <c r="G13" s="101">
        <v>1663091.8599999999</v>
      </c>
      <c r="H13" s="56">
        <v>821880.10999999987</v>
      </c>
      <c r="I13" s="100">
        <v>841211.75000000023</v>
      </c>
      <c r="J13" s="59"/>
      <c r="K13" s="60">
        <f t="shared" si="0"/>
        <v>0.27506853343477611</v>
      </c>
    </row>
    <row r="14" spans="1:11" ht="14" x14ac:dyDescent="0.3">
      <c r="A14" s="53">
        <v>4</v>
      </c>
      <c r="B14" s="54" t="s">
        <v>49</v>
      </c>
      <c r="D14" s="55">
        <v>798310800</v>
      </c>
      <c r="E14" s="56">
        <v>25164741.440000001</v>
      </c>
      <c r="F14" s="61">
        <v>823475541.44000006</v>
      </c>
      <c r="G14" s="101">
        <v>174908225.78000003</v>
      </c>
      <c r="H14" s="56">
        <v>174124985.94999999</v>
      </c>
      <c r="I14" s="100">
        <v>783239.83</v>
      </c>
      <c r="J14" s="59"/>
      <c r="K14" s="60">
        <f t="shared" si="0"/>
        <v>0.21240245396255544</v>
      </c>
    </row>
    <row r="15" spans="1:11" ht="14.5" thickBot="1" x14ac:dyDescent="0.35">
      <c r="A15" s="70">
        <v>5</v>
      </c>
      <c r="B15" s="71" t="s">
        <v>69</v>
      </c>
      <c r="D15" s="72">
        <v>7154600</v>
      </c>
      <c r="E15" s="102">
        <v>0</v>
      </c>
      <c r="F15" s="103">
        <v>7154600</v>
      </c>
      <c r="G15" s="104">
        <v>2819604.8699999996</v>
      </c>
      <c r="H15" s="102">
        <v>2508464.11</v>
      </c>
      <c r="I15" s="105">
        <v>311140.76</v>
      </c>
      <c r="J15" s="59"/>
      <c r="K15" s="60">
        <f t="shared" si="0"/>
        <v>0.3940967866826936</v>
      </c>
    </row>
    <row r="16" spans="1:11" ht="14.5" thickBot="1" x14ac:dyDescent="0.35">
      <c r="A16" s="63"/>
      <c r="B16" s="64" t="s">
        <v>70</v>
      </c>
      <c r="C16" s="65"/>
      <c r="D16" s="66">
        <f t="shared" ref="D16:I16" si="1">SUM(D11:D15)</f>
        <v>1140295000</v>
      </c>
      <c r="E16" s="66">
        <f t="shared" si="1"/>
        <v>25164741.440000001</v>
      </c>
      <c r="F16" s="106">
        <f t="shared" si="1"/>
        <v>1165459741.4400001</v>
      </c>
      <c r="G16" s="66">
        <f>SUM(G11:G15)</f>
        <v>249445537.29000002</v>
      </c>
      <c r="H16" s="66">
        <f>SUM(H11:H15)</f>
        <v>246785286.38</v>
      </c>
      <c r="I16" s="66">
        <f t="shared" si="1"/>
        <v>2660250.91</v>
      </c>
      <c r="J16" s="67"/>
      <c r="K16" s="68">
        <f t="shared" si="0"/>
        <v>0.21403187808254459</v>
      </c>
    </row>
    <row r="17" spans="1:11" ht="28.4" customHeight="1" x14ac:dyDescent="0.3">
      <c r="A17" s="53">
        <v>6</v>
      </c>
      <c r="B17" s="54" t="s">
        <v>71</v>
      </c>
      <c r="D17" s="69">
        <v>0</v>
      </c>
      <c r="E17" s="56">
        <v>0</v>
      </c>
      <c r="F17" s="61">
        <v>0</v>
      </c>
      <c r="G17" s="101">
        <v>2371861.85</v>
      </c>
      <c r="H17" s="56">
        <v>1664406.4500000002</v>
      </c>
      <c r="I17" s="100">
        <v>707455.4</v>
      </c>
      <c r="J17" s="59"/>
      <c r="K17" s="60">
        <f t="shared" si="0"/>
        <v>0</v>
      </c>
    </row>
    <row r="18" spans="1:11" ht="14.5" thickBot="1" x14ac:dyDescent="0.35">
      <c r="A18" s="70">
        <v>7</v>
      </c>
      <c r="B18" s="71" t="s">
        <v>53</v>
      </c>
      <c r="D18" s="72">
        <v>3925000</v>
      </c>
      <c r="E18" s="73">
        <v>79740.679999999993</v>
      </c>
      <c r="F18" s="74">
        <v>4004740.68</v>
      </c>
      <c r="G18" s="107">
        <v>938678.46</v>
      </c>
      <c r="H18" s="73">
        <v>49832.409999999989</v>
      </c>
      <c r="I18" s="108">
        <v>888846.05</v>
      </c>
      <c r="J18" s="59"/>
      <c r="K18" s="60">
        <f t="shared" si="0"/>
        <v>0.2343918208456883</v>
      </c>
    </row>
    <row r="19" spans="1:11" ht="14.5" thickBot="1" x14ac:dyDescent="0.35">
      <c r="A19" s="63"/>
      <c r="B19" s="64" t="s">
        <v>72</v>
      </c>
      <c r="C19" s="65"/>
      <c r="D19" s="66">
        <f t="shared" ref="D19:I19" si="2">D17+D18</f>
        <v>3925000</v>
      </c>
      <c r="E19" s="66">
        <f t="shared" si="2"/>
        <v>79740.679999999993</v>
      </c>
      <c r="F19" s="106">
        <f t="shared" si="2"/>
        <v>4004740.68</v>
      </c>
      <c r="G19" s="66">
        <f>G17+G18</f>
        <v>3310540.31</v>
      </c>
      <c r="H19" s="66">
        <f>H17+H18</f>
        <v>1714238.86</v>
      </c>
      <c r="I19" s="66">
        <f t="shared" si="2"/>
        <v>1596301.4500000002</v>
      </c>
      <c r="J19" s="67"/>
      <c r="K19" s="68">
        <f t="shared" si="0"/>
        <v>0.826655350378392</v>
      </c>
    </row>
    <row r="20" spans="1:11" ht="28.4" customHeight="1" x14ac:dyDescent="0.3">
      <c r="A20" s="53">
        <v>8</v>
      </c>
      <c r="B20" s="54" t="s">
        <v>55</v>
      </c>
      <c r="D20" s="69">
        <v>266750000</v>
      </c>
      <c r="E20" s="56">
        <v>197752097.36000001</v>
      </c>
      <c r="F20" s="61">
        <v>464502097.36000001</v>
      </c>
      <c r="G20" s="101">
        <v>678197.09</v>
      </c>
      <c r="H20" s="56">
        <v>671726.65</v>
      </c>
      <c r="I20" s="100">
        <v>6470.4400000000005</v>
      </c>
      <c r="J20" s="59"/>
      <c r="K20" s="60">
        <f t="shared" si="0"/>
        <v>1.4600517281935571E-3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4">
        <v>0</v>
      </c>
      <c r="G21" s="107">
        <v>0</v>
      </c>
      <c r="H21" s="73">
        <v>0</v>
      </c>
      <c r="I21" s="108">
        <v>0</v>
      </c>
      <c r="J21" s="59"/>
      <c r="K21" s="60">
        <f t="shared" si="0"/>
        <v>0</v>
      </c>
    </row>
    <row r="22" spans="1:11" ht="14.5" thickBot="1" x14ac:dyDescent="0.35">
      <c r="A22" s="63"/>
      <c r="B22" s="64" t="s">
        <v>73</v>
      </c>
      <c r="C22" s="65"/>
      <c r="D22" s="66">
        <f t="shared" ref="D22:I22" si="3">D20+D21</f>
        <v>266750000</v>
      </c>
      <c r="E22" s="66">
        <f t="shared" si="3"/>
        <v>197752097.36000001</v>
      </c>
      <c r="F22" s="106">
        <f t="shared" si="3"/>
        <v>464502097.36000001</v>
      </c>
      <c r="G22" s="66">
        <f>G20+G21</f>
        <v>678197.09</v>
      </c>
      <c r="H22" s="66">
        <f>H20+H21</f>
        <v>671726.65</v>
      </c>
      <c r="I22" s="66">
        <f t="shared" si="3"/>
        <v>6470.4400000000005</v>
      </c>
      <c r="J22" s="67"/>
      <c r="K22" s="68">
        <f t="shared" si="0"/>
        <v>1.4600517281935571E-3</v>
      </c>
    </row>
    <row r="23" spans="1:11" ht="14" x14ac:dyDescent="0.3">
      <c r="A23" s="76"/>
      <c r="B23" s="76"/>
      <c r="D23" s="77"/>
      <c r="E23" s="78"/>
      <c r="F23" s="79"/>
      <c r="G23" s="109"/>
      <c r="H23" s="78"/>
      <c r="I23" s="78"/>
      <c r="J23" s="59"/>
      <c r="K23" s="81"/>
    </row>
    <row r="24" spans="1:11" ht="13" thickBot="1" x14ac:dyDescent="0.3">
      <c r="D24" s="45"/>
      <c r="E24" s="45"/>
      <c r="F24" s="45"/>
      <c r="G24" s="45"/>
      <c r="H24" s="45"/>
      <c r="I24" s="45"/>
      <c r="J24" s="45"/>
      <c r="K24" s="82"/>
    </row>
    <row r="25" spans="1:11" ht="20.5" thickBot="1" x14ac:dyDescent="0.3">
      <c r="B25" s="83" t="s">
        <v>74</v>
      </c>
      <c r="D25" s="84">
        <f t="shared" ref="D25:I25" si="4">D16+D19+D22</f>
        <v>1410970000</v>
      </c>
      <c r="E25" s="84">
        <f t="shared" si="4"/>
        <v>222996579.48000002</v>
      </c>
      <c r="F25" s="84">
        <f t="shared" si="4"/>
        <v>1633966579.48</v>
      </c>
      <c r="G25" s="84">
        <f t="shared" si="4"/>
        <v>253434274.69000003</v>
      </c>
      <c r="H25" s="84">
        <f t="shared" si="4"/>
        <v>249171251.89000002</v>
      </c>
      <c r="I25" s="84">
        <f t="shared" si="4"/>
        <v>4263022.8000000007</v>
      </c>
      <c r="J25" s="85"/>
      <c r="K25" s="86">
        <f>IF(F25=0,0,G25/F25)</f>
        <v>0.15510370767231602</v>
      </c>
    </row>
    <row r="26" spans="1:11" x14ac:dyDescent="0.25">
      <c r="F26" t="s">
        <v>29</v>
      </c>
    </row>
    <row r="29" spans="1:11" ht="32.5" x14ac:dyDescent="0.65">
      <c r="A29" s="44" t="s">
        <v>14</v>
      </c>
      <c r="I29" s="45"/>
      <c r="J29" s="45"/>
      <c r="K29" s="45"/>
    </row>
    <row r="30" spans="1:11" ht="20.149999999999999" customHeight="1" thickBot="1" x14ac:dyDescent="0.7">
      <c r="A30" s="44"/>
      <c r="I30" s="45"/>
      <c r="J30" s="45"/>
      <c r="K30" s="45"/>
    </row>
    <row r="31" spans="1:11" ht="40.4" customHeight="1" x14ac:dyDescent="0.35">
      <c r="A31" s="134" t="s">
        <v>32</v>
      </c>
      <c r="B31" s="135"/>
      <c r="D31" s="47" t="s">
        <v>58</v>
      </c>
      <c r="E31" s="47" t="s">
        <v>59</v>
      </c>
      <c r="F31" s="47" t="s">
        <v>60</v>
      </c>
      <c r="G31" s="47" t="s">
        <v>75</v>
      </c>
      <c r="H31" s="47" t="s">
        <v>76</v>
      </c>
      <c r="I31" s="48" t="s">
        <v>20</v>
      </c>
      <c r="J31" s="49"/>
      <c r="K31" s="50" t="s">
        <v>63</v>
      </c>
    </row>
    <row r="32" spans="1:11" ht="20.149999999999999" customHeight="1" thickBot="1" x14ac:dyDescent="0.3">
      <c r="A32" s="136"/>
      <c r="B32" s="136"/>
      <c r="D32" s="51" t="s">
        <v>39</v>
      </c>
      <c r="E32" s="51" t="s">
        <v>40</v>
      </c>
      <c r="F32" s="51" t="s">
        <v>64</v>
      </c>
      <c r="G32" s="51" t="s">
        <v>42</v>
      </c>
      <c r="H32" s="51" t="s">
        <v>43</v>
      </c>
      <c r="I32" s="51" t="s">
        <v>65</v>
      </c>
      <c r="J32" s="52"/>
      <c r="K32" s="51" t="s">
        <v>45</v>
      </c>
    </row>
    <row r="33" spans="1:11" ht="28.4" customHeight="1" x14ac:dyDescent="0.3">
      <c r="A33" s="53">
        <v>1</v>
      </c>
      <c r="B33" s="54" t="s">
        <v>46</v>
      </c>
      <c r="D33" s="55">
        <v>315188000.0000003</v>
      </c>
      <c r="E33" s="56">
        <v>550783.80000000005</v>
      </c>
      <c r="F33" s="57">
        <v>315738783.80000025</v>
      </c>
      <c r="G33" s="99">
        <v>65855007.189999975</v>
      </c>
      <c r="H33" s="56">
        <v>65777764.159999974</v>
      </c>
      <c r="I33" s="58">
        <v>77243.03</v>
      </c>
      <c r="J33" s="59"/>
      <c r="K33" s="60">
        <f t="shared" ref="K33:K44" si="5">IF(F33=0,0,G33/F33)</f>
        <v>0.20857433602998482</v>
      </c>
    </row>
    <row r="34" spans="1:11" ht="14" x14ac:dyDescent="0.3">
      <c r="A34" s="53">
        <v>2</v>
      </c>
      <c r="B34" s="54" t="s">
        <v>47</v>
      </c>
      <c r="D34" s="55">
        <v>170474500</v>
      </c>
      <c r="E34" s="56">
        <v>24863118.680000007</v>
      </c>
      <c r="F34" s="61">
        <v>195337618.6799998</v>
      </c>
      <c r="G34" s="101">
        <v>23665962.45000001</v>
      </c>
      <c r="H34" s="56">
        <v>21533398.399999995</v>
      </c>
      <c r="I34" s="62">
        <v>2132564.0499999984</v>
      </c>
      <c r="J34" s="59"/>
      <c r="K34" s="60">
        <f t="shared" si="5"/>
        <v>0.12115414639496226</v>
      </c>
    </row>
    <row r="35" spans="1:11" ht="14" x14ac:dyDescent="0.3">
      <c r="A35" s="53">
        <v>3</v>
      </c>
      <c r="B35" s="54" t="s">
        <v>48</v>
      </c>
      <c r="D35" s="55">
        <v>111000</v>
      </c>
      <c r="E35" s="56">
        <v>3024.94</v>
      </c>
      <c r="F35" s="61">
        <v>114024.94</v>
      </c>
      <c r="G35" s="101">
        <v>3065.31</v>
      </c>
      <c r="H35" s="56">
        <v>3063.65</v>
      </c>
      <c r="I35" s="62">
        <v>1.66</v>
      </c>
      <c r="J35" s="59"/>
      <c r="K35" s="60">
        <f t="shared" si="5"/>
        <v>2.6882803007833196E-2</v>
      </c>
    </row>
    <row r="36" spans="1:11" ht="14" x14ac:dyDescent="0.3">
      <c r="A36" s="53">
        <v>4</v>
      </c>
      <c r="B36" s="54" t="s">
        <v>49</v>
      </c>
      <c r="D36" s="55">
        <v>340026699.99999994</v>
      </c>
      <c r="E36" s="56">
        <v>66534284.969999991</v>
      </c>
      <c r="F36" s="61">
        <v>406560984.96999997</v>
      </c>
      <c r="G36" s="101">
        <v>106480365.14999999</v>
      </c>
      <c r="H36" s="56">
        <v>88799063.520000011</v>
      </c>
      <c r="I36" s="62">
        <v>17681301.630000003</v>
      </c>
      <c r="J36" s="59"/>
      <c r="K36" s="60">
        <f t="shared" si="5"/>
        <v>0.26190502553474765</v>
      </c>
    </row>
    <row r="37" spans="1:11" ht="14.5" thickBot="1" x14ac:dyDescent="0.35">
      <c r="A37" s="70">
        <v>5</v>
      </c>
      <c r="B37" s="71" t="s">
        <v>50</v>
      </c>
      <c r="D37" s="72">
        <v>4000000</v>
      </c>
      <c r="E37" s="102">
        <v>0</v>
      </c>
      <c r="F37" s="103">
        <v>4000000</v>
      </c>
      <c r="G37" s="104">
        <v>0</v>
      </c>
      <c r="H37" s="102">
        <v>0</v>
      </c>
      <c r="I37" s="75">
        <v>0</v>
      </c>
      <c r="J37" s="59"/>
      <c r="K37" s="60">
        <f>IF(F37=0,0,G37/F37)</f>
        <v>0</v>
      </c>
    </row>
    <row r="38" spans="1:11" ht="14.5" thickBot="1" x14ac:dyDescent="0.35">
      <c r="A38" s="63"/>
      <c r="B38" s="64" t="s">
        <v>51</v>
      </c>
      <c r="C38" s="65"/>
      <c r="D38" s="66">
        <f t="shared" ref="D38:I38" si="6">SUM(D33:D37)</f>
        <v>829800200.00000024</v>
      </c>
      <c r="E38" s="66">
        <f t="shared" si="6"/>
        <v>91951212.390000001</v>
      </c>
      <c r="F38" s="106">
        <f t="shared" si="6"/>
        <v>921751412.38999999</v>
      </c>
      <c r="G38" s="66">
        <f t="shared" si="6"/>
        <v>196004400.09999996</v>
      </c>
      <c r="H38" s="66">
        <f t="shared" si="6"/>
        <v>176113289.72999999</v>
      </c>
      <c r="I38" s="66">
        <f t="shared" si="6"/>
        <v>19891110.370000001</v>
      </c>
      <c r="J38" s="67"/>
      <c r="K38" s="68">
        <f t="shared" si="5"/>
        <v>0.21264344970384383</v>
      </c>
    </row>
    <row r="39" spans="1:11" ht="28.4" customHeight="1" x14ac:dyDescent="0.3">
      <c r="A39" s="53">
        <v>6</v>
      </c>
      <c r="B39" s="54" t="s">
        <v>52</v>
      </c>
      <c r="D39" s="69">
        <v>96063300</v>
      </c>
      <c r="E39" s="56">
        <v>39388000.719999984</v>
      </c>
      <c r="F39" s="61">
        <v>135451300.72</v>
      </c>
      <c r="G39" s="101">
        <v>16259964.110000007</v>
      </c>
      <c r="H39" s="56">
        <v>15090002.49</v>
      </c>
      <c r="I39" s="58">
        <v>1169961.6199999996</v>
      </c>
      <c r="J39" s="59"/>
      <c r="K39" s="60">
        <f t="shared" si="5"/>
        <v>0.12004287905371992</v>
      </c>
    </row>
    <row r="40" spans="1:11" ht="14.5" thickBot="1" x14ac:dyDescent="0.35">
      <c r="A40" s="70">
        <v>7</v>
      </c>
      <c r="B40" s="71" t="s">
        <v>53</v>
      </c>
      <c r="D40" s="72">
        <v>224266500</v>
      </c>
      <c r="E40" s="73">
        <v>86242568.050000027</v>
      </c>
      <c r="F40" s="74">
        <v>310509068.05000007</v>
      </c>
      <c r="G40" s="107">
        <v>56963634.790000014</v>
      </c>
      <c r="H40" s="73">
        <v>55609872.860000014</v>
      </c>
      <c r="I40" s="75">
        <v>1353761.9300000002</v>
      </c>
      <c r="J40" s="59"/>
      <c r="K40" s="60">
        <f t="shared" si="5"/>
        <v>0.18345240333151036</v>
      </c>
    </row>
    <row r="41" spans="1:11" ht="14.5" thickBot="1" x14ac:dyDescent="0.35">
      <c r="A41" s="63"/>
      <c r="B41" s="64" t="s">
        <v>54</v>
      </c>
      <c r="C41" s="65"/>
      <c r="D41" s="66">
        <f t="shared" ref="D41:I41" si="7">D39+D40</f>
        <v>320329800</v>
      </c>
      <c r="E41" s="66">
        <f t="shared" si="7"/>
        <v>125630568.77000001</v>
      </c>
      <c r="F41" s="106">
        <f t="shared" si="7"/>
        <v>445960368.7700001</v>
      </c>
      <c r="G41" s="66">
        <f t="shared" si="7"/>
        <v>73223598.900000021</v>
      </c>
      <c r="H41" s="66">
        <f t="shared" si="7"/>
        <v>70699875.350000009</v>
      </c>
      <c r="I41" s="66">
        <f t="shared" si="7"/>
        <v>2523723.5499999998</v>
      </c>
      <c r="J41" s="67"/>
      <c r="K41" s="68">
        <f t="shared" si="5"/>
        <v>0.16419306294404024</v>
      </c>
    </row>
    <row r="42" spans="1:11" ht="28.4" customHeight="1" x14ac:dyDescent="0.3">
      <c r="A42" s="53">
        <v>8</v>
      </c>
      <c r="B42" s="54" t="s">
        <v>55</v>
      </c>
      <c r="D42" s="69">
        <v>260840000</v>
      </c>
      <c r="E42" s="56">
        <v>5414798.3200000003</v>
      </c>
      <c r="F42" s="61">
        <v>266254798.31999999</v>
      </c>
      <c r="G42" s="101">
        <v>241466909.90000004</v>
      </c>
      <c r="H42" s="56">
        <v>241088092.70000002</v>
      </c>
      <c r="I42" s="58">
        <v>378817.2</v>
      </c>
      <c r="J42" s="59"/>
      <c r="K42" s="60">
        <f t="shared" si="5"/>
        <v>0.90690162740200275</v>
      </c>
    </row>
    <row r="43" spans="1:11" ht="18.75" customHeight="1" thickBot="1" x14ac:dyDescent="0.35">
      <c r="A43" s="70">
        <v>9</v>
      </c>
      <c r="B43" s="71" t="s">
        <v>56</v>
      </c>
      <c r="D43" s="72">
        <v>0</v>
      </c>
      <c r="E43" s="73">
        <v>0</v>
      </c>
      <c r="F43" s="74">
        <v>0</v>
      </c>
      <c r="G43" s="107">
        <v>0</v>
      </c>
      <c r="H43" s="73">
        <v>0</v>
      </c>
      <c r="I43" s="75">
        <v>0</v>
      </c>
      <c r="J43" s="59"/>
      <c r="K43" s="60">
        <f t="shared" si="5"/>
        <v>0</v>
      </c>
    </row>
    <row r="44" spans="1:11" ht="14.5" thickBot="1" x14ac:dyDescent="0.35">
      <c r="A44" s="63"/>
      <c r="B44" s="64" t="s">
        <v>57</v>
      </c>
      <c r="C44" s="65"/>
      <c r="D44" s="66">
        <f t="shared" ref="D44:I44" si="8">D42+D43</f>
        <v>260840000</v>
      </c>
      <c r="E44" s="66">
        <f t="shared" si="8"/>
        <v>5414798.3200000003</v>
      </c>
      <c r="F44" s="106">
        <f t="shared" si="8"/>
        <v>266254798.31999999</v>
      </c>
      <c r="G44" s="66">
        <f t="shared" si="8"/>
        <v>241466909.90000004</v>
      </c>
      <c r="H44" s="66">
        <f t="shared" si="8"/>
        <v>241088092.70000002</v>
      </c>
      <c r="I44" s="66">
        <f t="shared" si="8"/>
        <v>378817.2</v>
      </c>
      <c r="J44" s="67"/>
      <c r="K44" s="68">
        <f t="shared" si="5"/>
        <v>0.90690162740200275</v>
      </c>
    </row>
    <row r="45" spans="1:11" ht="14" x14ac:dyDescent="0.3">
      <c r="A45" s="76"/>
      <c r="B45" s="76"/>
      <c r="D45" s="77"/>
      <c r="E45" s="78"/>
      <c r="F45" s="79"/>
      <c r="G45" s="109"/>
      <c r="H45" s="78"/>
      <c r="I45" s="80"/>
      <c r="J45" s="59"/>
      <c r="K45" s="81"/>
    </row>
    <row r="46" spans="1:11" ht="13" thickBot="1" x14ac:dyDescent="0.3">
      <c r="D46" s="45"/>
      <c r="E46" s="45"/>
      <c r="F46" s="45"/>
      <c r="G46" s="45"/>
      <c r="H46" s="45"/>
      <c r="I46" s="45"/>
      <c r="J46" s="45"/>
      <c r="K46" s="82"/>
    </row>
    <row r="47" spans="1:11" ht="20.5" thickBot="1" x14ac:dyDescent="0.3">
      <c r="B47" s="83" t="str">
        <f>"Total de "&amp;A29</f>
        <v>Total de despeses</v>
      </c>
      <c r="D47" s="84">
        <f t="shared" ref="D47:I47" si="9">D38+D41+D44</f>
        <v>1410970000.0000002</v>
      </c>
      <c r="E47" s="84">
        <f t="shared" si="9"/>
        <v>222996579.48000002</v>
      </c>
      <c r="F47" s="84">
        <f t="shared" si="9"/>
        <v>1633966579.48</v>
      </c>
      <c r="G47" s="84">
        <f t="shared" si="9"/>
        <v>510694908.90000004</v>
      </c>
      <c r="H47" s="84">
        <f t="shared" si="9"/>
        <v>487901257.77999997</v>
      </c>
      <c r="I47" s="84">
        <f t="shared" si="9"/>
        <v>22793651.120000001</v>
      </c>
      <c r="J47" s="85"/>
      <c r="K47" s="86">
        <f>IF(F47=0,0,G47/F47)</f>
        <v>0.31254917653366299</v>
      </c>
    </row>
    <row r="48" spans="1:11" x14ac:dyDescent="0.25">
      <c r="I48" s="45"/>
      <c r="J48" s="45"/>
      <c r="K48" s="45"/>
    </row>
    <row r="49" spans="1:11" x14ac:dyDescent="0.25">
      <c r="I49" s="45" t="s">
        <v>29</v>
      </c>
      <c r="J49" s="45"/>
      <c r="K49" s="45"/>
    </row>
    <row r="51" spans="1:11" ht="32.5" x14ac:dyDescent="0.65">
      <c r="A51" s="44" t="s">
        <v>77</v>
      </c>
      <c r="I51" s="45"/>
      <c r="J51" s="45"/>
      <c r="K51" s="45"/>
    </row>
    <row r="52" spans="1:11" ht="20.149999999999999" customHeight="1" x14ac:dyDescent="0.65">
      <c r="A52" s="44"/>
      <c r="I52" s="45"/>
      <c r="J52" s="45"/>
      <c r="K52" s="45"/>
    </row>
    <row r="53" spans="1:11" ht="14" x14ac:dyDescent="0.3">
      <c r="A53" s="70"/>
      <c r="B53" s="110"/>
      <c r="D53" s="111"/>
      <c r="E53" s="112"/>
      <c r="F53" s="113"/>
      <c r="G53" s="114"/>
      <c r="H53" s="112"/>
      <c r="I53" s="115"/>
      <c r="J53" s="116"/>
      <c r="K53" s="116"/>
    </row>
    <row r="54" spans="1:11" ht="14" x14ac:dyDescent="0.3">
      <c r="A54" s="53" t="s">
        <v>78</v>
      </c>
      <c r="B54" s="117"/>
      <c r="D54" s="118">
        <f t="shared" ref="D54:I54" si="10">D16-D38</f>
        <v>310494799.99999976</v>
      </c>
      <c r="E54" s="119">
        <f t="shared" si="10"/>
        <v>-66786470.950000003</v>
      </c>
      <c r="F54" s="120">
        <f t="shared" si="10"/>
        <v>243708329.05000007</v>
      </c>
      <c r="G54" s="121">
        <f t="shared" si="10"/>
        <v>53441137.190000057</v>
      </c>
      <c r="H54" s="119">
        <f t="shared" si="10"/>
        <v>70671996.650000006</v>
      </c>
      <c r="I54" s="122">
        <f t="shared" si="10"/>
        <v>-17230859.460000001</v>
      </c>
      <c r="J54" s="123"/>
      <c r="K54" s="116"/>
    </row>
    <row r="55" spans="1:11" ht="14" x14ac:dyDescent="0.3">
      <c r="A55" s="53" t="s">
        <v>79</v>
      </c>
      <c r="B55" s="117"/>
      <c r="D55" s="118">
        <f t="shared" ref="D55:I55" si="11">D19-D41</f>
        <v>-316404800</v>
      </c>
      <c r="E55" s="119">
        <f t="shared" si="11"/>
        <v>-125550828.09</v>
      </c>
      <c r="F55" s="120">
        <f t="shared" si="11"/>
        <v>-441955628.09000009</v>
      </c>
      <c r="G55" s="121">
        <f t="shared" si="11"/>
        <v>-69913058.590000018</v>
      </c>
      <c r="H55" s="119">
        <f t="shared" si="11"/>
        <v>-68985636.49000001</v>
      </c>
      <c r="I55" s="122">
        <f t="shared" si="11"/>
        <v>-927422.09999999963</v>
      </c>
      <c r="J55" s="123"/>
      <c r="K55" s="116"/>
    </row>
    <row r="56" spans="1:11" ht="14" x14ac:dyDescent="0.3">
      <c r="A56" s="70" t="s">
        <v>80</v>
      </c>
      <c r="B56" s="110"/>
      <c r="D56" s="124">
        <f t="shared" ref="D56:I56" si="12">D22-D44</f>
        <v>5910000</v>
      </c>
      <c r="E56" s="125">
        <f t="shared" si="12"/>
        <v>192337299.04000002</v>
      </c>
      <c r="F56" s="126">
        <f t="shared" si="12"/>
        <v>198247299.04000002</v>
      </c>
      <c r="G56" s="127">
        <f t="shared" si="12"/>
        <v>-240788712.81000003</v>
      </c>
      <c r="H56" s="125">
        <f t="shared" si="12"/>
        <v>-240416366.05000001</v>
      </c>
      <c r="I56" s="128">
        <f t="shared" si="12"/>
        <v>-372346.76</v>
      </c>
      <c r="J56" s="123"/>
      <c r="K56" s="116"/>
    </row>
    <row r="57" spans="1:11" ht="14" x14ac:dyDescent="0.3">
      <c r="A57" s="70"/>
      <c r="B57" s="110"/>
      <c r="D57" s="129"/>
      <c r="E57" s="130"/>
      <c r="F57" s="131"/>
      <c r="G57" s="132"/>
      <c r="H57" s="130"/>
      <c r="I57" s="133"/>
      <c r="J57" s="116"/>
      <c r="K57" s="116"/>
    </row>
    <row r="58" spans="1:11" ht="14.5" thickBot="1" x14ac:dyDescent="0.35">
      <c r="K58" s="116"/>
    </row>
    <row r="59" spans="1:11" ht="20.5" thickBot="1" x14ac:dyDescent="0.35">
      <c r="B59" s="83" t="str">
        <f>"Total "&amp;A51</f>
        <v>Total diferències</v>
      </c>
      <c r="D59" s="84">
        <f t="shared" ref="D59:I59" si="13">D25-D47</f>
        <v>0</v>
      </c>
      <c r="E59" s="84">
        <f t="shared" si="13"/>
        <v>0</v>
      </c>
      <c r="F59" s="84">
        <f t="shared" si="13"/>
        <v>0</v>
      </c>
      <c r="G59" s="84">
        <f t="shared" si="13"/>
        <v>-257260634.21000001</v>
      </c>
      <c r="H59" s="84">
        <f t="shared" si="13"/>
        <v>-238730005.88999996</v>
      </c>
      <c r="I59" s="84">
        <f t="shared" si="13"/>
        <v>-18530628.32</v>
      </c>
      <c r="J59" s="85"/>
      <c r="K59" s="116"/>
    </row>
    <row r="68" spans="11:11" x14ac:dyDescent="0.25">
      <c r="K68" s="33" t="s">
        <v>83</v>
      </c>
    </row>
  </sheetData>
  <sheetProtection algorithmName="SHA-512" hashValue="oBqtc4FRG61XakueSWVmdxLVLvf005i4mKwvMRKKnLT1aNte33aAnJv2sPaYqHMtxVBbYynw/Xv3PZ/w1zN/UA==" saltValue="VRU0UHptKMDDnUFBitdl4A==" spinCount="100000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D292-F9F3-4A36-A4C2-BB1E77DE5286}">
  <sheetPr codeName="Hoja39"/>
  <dimension ref="A1:K70"/>
  <sheetViews>
    <sheetView showGridLines="0" workbookViewId="0">
      <pane ySplit="1" topLeftCell="A2" activePane="bottomLeft" state="frozen"/>
      <selection activeCell="A2" sqref="A2"/>
      <selection pane="bottomLeft" activeCell="K4" sqref="K4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34" t="s">
        <v>29</v>
      </c>
      <c r="B1" s="34"/>
      <c r="J1" s="35"/>
      <c r="K1" s="36"/>
    </row>
    <row r="2" spans="1:11" ht="18" x14ac:dyDescent="0.4">
      <c r="A2" s="34" t="s">
        <v>29</v>
      </c>
      <c r="B2" s="34"/>
      <c r="K2" s="37"/>
    </row>
    <row r="3" spans="1:11" ht="33" customHeight="1" thickBot="1" x14ac:dyDescent="0.55000000000000004">
      <c r="A3" s="38" t="s">
        <v>81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82</v>
      </c>
    </row>
    <row r="5" spans="1:11" x14ac:dyDescent="0.25">
      <c r="H5" t="s">
        <v>29</v>
      </c>
    </row>
    <row r="7" spans="1:11" ht="32.5" x14ac:dyDescent="0.65">
      <c r="A7" s="44" t="s">
        <v>14</v>
      </c>
      <c r="I7" s="45"/>
      <c r="J7" s="45"/>
      <c r="K7" s="46" t="str">
        <f>nota1</f>
        <v xml:space="preserve"> </v>
      </c>
    </row>
    <row r="8" spans="1:11" ht="20.149999999999999" customHeight="1" thickBot="1" x14ac:dyDescent="0.7">
      <c r="A8" s="44"/>
      <c r="I8" s="45"/>
      <c r="J8" s="45"/>
      <c r="K8" s="45"/>
    </row>
    <row r="9" spans="1:11" ht="40.4" customHeight="1" x14ac:dyDescent="0.35">
      <c r="A9" s="134" t="s">
        <v>32</v>
      </c>
      <c r="B9" s="135"/>
      <c r="D9" s="47" t="s">
        <v>33</v>
      </c>
      <c r="E9" s="47" t="s">
        <v>34</v>
      </c>
      <c r="F9" s="47" t="s">
        <v>35</v>
      </c>
      <c r="G9" s="47" t="s">
        <v>18</v>
      </c>
      <c r="H9" s="47" t="s">
        <v>36</v>
      </c>
      <c r="I9" s="48" t="s">
        <v>37</v>
      </c>
      <c r="J9" s="49"/>
      <c r="K9" s="50" t="s">
        <v>38</v>
      </c>
    </row>
    <row r="10" spans="1:11" ht="20.149999999999999" customHeight="1" thickBot="1" x14ac:dyDescent="0.3">
      <c r="A10" s="136"/>
      <c r="B10" s="136"/>
      <c r="D10" s="51" t="s">
        <v>39</v>
      </c>
      <c r="E10" s="51" t="s">
        <v>40</v>
      </c>
      <c r="F10" s="51" t="s">
        <v>41</v>
      </c>
      <c r="G10" s="51" t="s">
        <v>42</v>
      </c>
      <c r="H10" s="51" t="s">
        <v>43</v>
      </c>
      <c r="I10" s="51" t="s">
        <v>44</v>
      </c>
      <c r="J10" s="52"/>
      <c r="K10" s="51" t="s">
        <v>45</v>
      </c>
    </row>
    <row r="11" spans="1:11" ht="28.4" customHeight="1" x14ac:dyDescent="0.3">
      <c r="A11" s="53">
        <v>1</v>
      </c>
      <c r="B11" s="54" t="s">
        <v>46</v>
      </c>
      <c r="D11" s="55">
        <v>315738783.80000025</v>
      </c>
      <c r="E11" s="56">
        <v>66853438.519999973</v>
      </c>
      <c r="F11" s="56">
        <v>66853438.519999973</v>
      </c>
      <c r="G11" s="57">
        <v>65855007.189999975</v>
      </c>
      <c r="H11" s="56">
        <v>246987408.27999979</v>
      </c>
      <c r="I11" s="58">
        <v>249883776.6099999</v>
      </c>
      <c r="J11" s="59"/>
      <c r="K11" s="60">
        <f>IF(D11=0,0,F11/D11)</f>
        <v>0.21173654283265761</v>
      </c>
    </row>
    <row r="12" spans="1:11" ht="14" x14ac:dyDescent="0.3">
      <c r="A12" s="53">
        <v>2</v>
      </c>
      <c r="B12" s="54" t="s">
        <v>47</v>
      </c>
      <c r="D12" s="55">
        <v>195337618.6799998</v>
      </c>
      <c r="E12" s="56">
        <v>118770286.35999998</v>
      </c>
      <c r="F12" s="56">
        <v>106484612.78000005</v>
      </c>
      <c r="G12" s="61">
        <v>23665962.45000001</v>
      </c>
      <c r="H12" s="56">
        <v>71443195.950000003</v>
      </c>
      <c r="I12" s="62">
        <v>171671656.2299999</v>
      </c>
      <c r="J12" s="59"/>
      <c r="K12" s="60">
        <f t="shared" ref="K12:K22" si="0">IF(D12=0,0,F12/D12)</f>
        <v>0.54513110940725718</v>
      </c>
    </row>
    <row r="13" spans="1:11" ht="14" x14ac:dyDescent="0.3">
      <c r="A13" s="53">
        <v>3</v>
      </c>
      <c r="B13" s="54" t="s">
        <v>48</v>
      </c>
      <c r="D13" s="55">
        <v>114024.94</v>
      </c>
      <c r="E13" s="56">
        <v>3086.02</v>
      </c>
      <c r="F13" s="56">
        <v>3086.02</v>
      </c>
      <c r="G13" s="61">
        <v>3065.31</v>
      </c>
      <c r="H13" s="56">
        <v>110938.92</v>
      </c>
      <c r="I13" s="62">
        <v>110959.63</v>
      </c>
      <c r="J13" s="59"/>
      <c r="K13" s="60">
        <f t="shared" si="0"/>
        <v>2.7064429939625489E-2</v>
      </c>
    </row>
    <row r="14" spans="1:11" ht="14" x14ac:dyDescent="0.3">
      <c r="A14" s="53">
        <v>4</v>
      </c>
      <c r="B14" s="54" t="s">
        <v>49</v>
      </c>
      <c r="D14" s="55">
        <v>406560984.96999997</v>
      </c>
      <c r="E14" s="56">
        <v>326105261.40999991</v>
      </c>
      <c r="F14" s="56">
        <v>303680753.26999986</v>
      </c>
      <c r="G14" s="61">
        <v>106480365.14999999</v>
      </c>
      <c r="H14" s="56">
        <v>79780549.150000006</v>
      </c>
      <c r="I14" s="62">
        <v>300080619.81999993</v>
      </c>
      <c r="J14" s="59"/>
      <c r="K14" s="60">
        <f t="shared" si="0"/>
        <v>0.74695006283598109</v>
      </c>
    </row>
    <row r="15" spans="1:11" ht="14.5" thickBot="1" x14ac:dyDescent="0.35">
      <c r="A15" s="53">
        <v>5</v>
      </c>
      <c r="B15" s="54" t="s">
        <v>50</v>
      </c>
      <c r="D15" s="55">
        <v>4000000</v>
      </c>
      <c r="E15" s="56">
        <v>0</v>
      </c>
      <c r="F15" s="56">
        <v>0</v>
      </c>
      <c r="G15" s="61">
        <v>0</v>
      </c>
      <c r="H15" s="56">
        <v>4000000</v>
      </c>
      <c r="I15" s="62">
        <v>4000000</v>
      </c>
      <c r="J15" s="59"/>
      <c r="K15" s="60">
        <f>IF(D15=0,0,F15/D15)</f>
        <v>0</v>
      </c>
    </row>
    <row r="16" spans="1:11" ht="14.5" thickBot="1" x14ac:dyDescent="0.35">
      <c r="A16" s="63"/>
      <c r="B16" s="64" t="s">
        <v>51</v>
      </c>
      <c r="C16" s="65"/>
      <c r="D16" s="66">
        <f t="shared" ref="D16:I16" si="1">SUM(D11:D15)</f>
        <v>921751412.38999999</v>
      </c>
      <c r="E16" s="66">
        <f t="shared" si="1"/>
        <v>511732072.30999988</v>
      </c>
      <c r="F16" s="66">
        <f t="shared" si="1"/>
        <v>477021890.58999991</v>
      </c>
      <c r="G16" s="66">
        <f t="shared" si="1"/>
        <v>196004400.09999996</v>
      </c>
      <c r="H16" s="66">
        <f t="shared" si="1"/>
        <v>402322092.29999983</v>
      </c>
      <c r="I16" s="66">
        <f t="shared" si="1"/>
        <v>725747012.28999972</v>
      </c>
      <c r="J16" s="67"/>
      <c r="K16" s="68">
        <f t="shared" si="0"/>
        <v>0.51751685343571607</v>
      </c>
    </row>
    <row r="17" spans="1:11" ht="28.4" customHeight="1" x14ac:dyDescent="0.3">
      <c r="A17" s="53">
        <v>6</v>
      </c>
      <c r="B17" s="54" t="s">
        <v>52</v>
      </c>
      <c r="D17" s="69">
        <v>135451300.72</v>
      </c>
      <c r="E17" s="56">
        <v>96863292.529999971</v>
      </c>
      <c r="F17" s="56">
        <v>69590061.949999988</v>
      </c>
      <c r="G17" s="61">
        <v>16259964.110000007</v>
      </c>
      <c r="H17" s="56">
        <v>36637316.549999982</v>
      </c>
      <c r="I17" s="58">
        <v>119191336.61000003</v>
      </c>
      <c r="J17" s="59"/>
      <c r="K17" s="60">
        <f t="shared" si="0"/>
        <v>0.51376444212857009</v>
      </c>
    </row>
    <row r="18" spans="1:11" ht="14.5" thickBot="1" x14ac:dyDescent="0.35">
      <c r="A18" s="70">
        <v>7</v>
      </c>
      <c r="B18" s="71" t="s">
        <v>53</v>
      </c>
      <c r="D18" s="72">
        <v>310509068.05000007</v>
      </c>
      <c r="E18" s="73">
        <v>225600862.78999999</v>
      </c>
      <c r="F18" s="73">
        <v>188316440.13999993</v>
      </c>
      <c r="G18" s="74">
        <v>56963634.790000014</v>
      </c>
      <c r="H18" s="73">
        <v>84743205.25999999</v>
      </c>
      <c r="I18" s="75">
        <v>253545433.25999996</v>
      </c>
      <c r="J18" s="59"/>
      <c r="K18" s="60">
        <f t="shared" si="0"/>
        <v>0.60647645919853155</v>
      </c>
    </row>
    <row r="19" spans="1:11" ht="14.5" thickBot="1" x14ac:dyDescent="0.35">
      <c r="A19" s="63"/>
      <c r="B19" s="64" t="s">
        <v>54</v>
      </c>
      <c r="C19" s="65"/>
      <c r="D19" s="66">
        <f t="shared" ref="D19:I19" si="2">D17+D18</f>
        <v>445960368.7700001</v>
      </c>
      <c r="E19" s="66">
        <f t="shared" si="2"/>
        <v>322464155.31999993</v>
      </c>
      <c r="F19" s="66">
        <f t="shared" si="2"/>
        <v>257906502.08999991</v>
      </c>
      <c r="G19" s="66">
        <f t="shared" si="2"/>
        <v>73223598.900000021</v>
      </c>
      <c r="H19" s="66">
        <f t="shared" si="2"/>
        <v>121380521.80999997</v>
      </c>
      <c r="I19" s="66">
        <f t="shared" si="2"/>
        <v>372736769.87</v>
      </c>
      <c r="J19" s="67"/>
      <c r="K19" s="68">
        <f t="shared" si="0"/>
        <v>0.57831708858195152</v>
      </c>
    </row>
    <row r="20" spans="1:11" ht="28.4" customHeight="1" x14ac:dyDescent="0.3">
      <c r="A20" s="53">
        <v>8</v>
      </c>
      <c r="B20" s="54" t="s">
        <v>55</v>
      </c>
      <c r="D20" s="69">
        <v>266254798.31999999</v>
      </c>
      <c r="E20" s="56">
        <v>251235333.14000002</v>
      </c>
      <c r="F20" s="56">
        <v>246235333.14000002</v>
      </c>
      <c r="G20" s="61">
        <v>241466909.90000004</v>
      </c>
      <c r="H20" s="56">
        <v>15019465.18</v>
      </c>
      <c r="I20" s="58">
        <v>24787888.420000002</v>
      </c>
      <c r="J20" s="59"/>
      <c r="K20" s="60">
        <f t="shared" si="0"/>
        <v>0.92481087549851604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3">
        <v>0</v>
      </c>
      <c r="G21" s="74">
        <v>0</v>
      </c>
      <c r="H21" s="73">
        <v>0</v>
      </c>
      <c r="I21" s="75">
        <v>0</v>
      </c>
      <c r="J21" s="59"/>
      <c r="K21" s="60">
        <f t="shared" si="0"/>
        <v>0</v>
      </c>
    </row>
    <row r="22" spans="1:11" ht="14.5" thickBot="1" x14ac:dyDescent="0.35">
      <c r="A22" s="63"/>
      <c r="B22" s="64" t="s">
        <v>57</v>
      </c>
      <c r="C22" s="65"/>
      <c r="D22" s="66">
        <f t="shared" ref="D22:I22" si="3">D20+D21</f>
        <v>266254798.31999999</v>
      </c>
      <c r="E22" s="66">
        <f t="shared" si="3"/>
        <v>251235333.14000002</v>
      </c>
      <c r="F22" s="66">
        <f t="shared" si="3"/>
        <v>246235333.14000002</v>
      </c>
      <c r="G22" s="66">
        <f t="shared" si="3"/>
        <v>241466909.90000004</v>
      </c>
      <c r="H22" s="66">
        <f t="shared" si="3"/>
        <v>15019465.18</v>
      </c>
      <c r="I22" s="66">
        <f t="shared" si="3"/>
        <v>24787888.420000002</v>
      </c>
      <c r="J22" s="67"/>
      <c r="K22" s="68">
        <f t="shared" si="0"/>
        <v>0.92481087549851604</v>
      </c>
    </row>
    <row r="23" spans="1:11" ht="14" x14ac:dyDescent="0.3">
      <c r="A23" s="76"/>
      <c r="B23" s="76"/>
      <c r="D23" s="77"/>
      <c r="E23" s="78"/>
      <c r="F23" s="78"/>
      <c r="G23" s="79"/>
      <c r="H23" s="78"/>
      <c r="I23" s="80"/>
      <c r="J23" s="59"/>
      <c r="K23" s="81"/>
    </row>
    <row r="24" spans="1:11" ht="13" thickBot="1" x14ac:dyDescent="0.3">
      <c r="D24" s="45"/>
      <c r="E24" s="45"/>
      <c r="F24" s="45"/>
      <c r="G24" s="45"/>
      <c r="H24" s="45"/>
      <c r="I24" s="45"/>
      <c r="J24" s="45"/>
      <c r="K24" s="82"/>
    </row>
    <row r="25" spans="1:11" ht="20.5" thickBot="1" x14ac:dyDescent="0.3">
      <c r="B25" s="83" t="str">
        <f>"Total de "&amp;A7</f>
        <v>Total de despeses</v>
      </c>
      <c r="D25" s="84">
        <f t="shared" ref="D25:I25" si="4">D16+D19+D22</f>
        <v>1633966579.48</v>
      </c>
      <c r="E25" s="84">
        <f t="shared" si="4"/>
        <v>1085431560.77</v>
      </c>
      <c r="F25" s="84">
        <f t="shared" si="4"/>
        <v>981163725.81999981</v>
      </c>
      <c r="G25" s="84">
        <f t="shared" si="4"/>
        <v>510694908.90000004</v>
      </c>
      <c r="H25" s="84">
        <f t="shared" si="4"/>
        <v>538722079.28999972</v>
      </c>
      <c r="I25" s="84">
        <f t="shared" si="4"/>
        <v>1123271670.5799999</v>
      </c>
      <c r="J25" s="85"/>
      <c r="K25" s="86">
        <f>IF(D25=0,0,F25/D25)</f>
        <v>0.60047967819038828</v>
      </c>
    </row>
    <row r="26" spans="1:11" x14ac:dyDescent="0.25">
      <c r="I26" s="45"/>
      <c r="J26" s="45"/>
      <c r="K26" s="45"/>
    </row>
    <row r="27" spans="1:11" x14ac:dyDescent="0.25">
      <c r="I27" s="45" t="s">
        <v>29</v>
      </c>
      <c r="J27" s="45"/>
      <c r="K27" s="45"/>
    </row>
    <row r="30" spans="1:11" ht="32.5" x14ac:dyDescent="0.65">
      <c r="A30" s="44"/>
      <c r="I30" s="45"/>
      <c r="J30" s="45"/>
      <c r="K30" s="45"/>
    </row>
    <row r="31" spans="1:11" ht="20.149999999999999" customHeight="1" x14ac:dyDescent="0.65">
      <c r="A31" s="44"/>
      <c r="I31" s="45"/>
      <c r="J31" s="45"/>
      <c r="K31" s="45"/>
    </row>
    <row r="32" spans="1:11" ht="40.4" customHeight="1" x14ac:dyDescent="0.35">
      <c r="A32" s="134"/>
      <c r="B32" s="135"/>
      <c r="D32" s="87"/>
      <c r="E32" s="87"/>
      <c r="F32" s="87"/>
      <c r="G32" s="87"/>
      <c r="H32" s="87"/>
      <c r="I32" s="88"/>
      <c r="J32" s="88"/>
      <c r="K32" s="89"/>
    </row>
    <row r="33" spans="1:11" ht="20.149999999999999" customHeight="1" x14ac:dyDescent="0.25">
      <c r="A33" s="135"/>
      <c r="B33" s="135"/>
      <c r="D33" s="90"/>
      <c r="E33" s="90"/>
      <c r="F33" s="90"/>
      <c r="G33" s="90"/>
      <c r="H33" s="90"/>
      <c r="I33" s="90"/>
      <c r="J33" s="90"/>
      <c r="K33" s="90"/>
    </row>
    <row r="34" spans="1:11" ht="28.4" customHeight="1" x14ac:dyDescent="0.3">
      <c r="A34" s="70"/>
      <c r="B34" s="71"/>
      <c r="D34" s="91"/>
      <c r="E34" s="91"/>
      <c r="F34" s="91"/>
      <c r="G34" s="91"/>
      <c r="H34" s="91"/>
      <c r="I34" s="59"/>
      <c r="J34" s="59"/>
      <c r="K34" s="92"/>
    </row>
    <row r="35" spans="1:11" ht="14" x14ac:dyDescent="0.3">
      <c r="A35" s="70"/>
      <c r="B35" s="71"/>
      <c r="D35" s="91"/>
      <c r="E35" s="91"/>
      <c r="F35" s="91"/>
      <c r="G35" s="91"/>
      <c r="H35" s="91"/>
      <c r="I35" s="59"/>
      <c r="J35" s="59"/>
      <c r="K35" s="92"/>
    </row>
    <row r="36" spans="1:11" ht="14" x14ac:dyDescent="0.3">
      <c r="A36" s="70"/>
      <c r="B36" s="71"/>
      <c r="D36" s="91"/>
      <c r="E36" s="91"/>
      <c r="F36" s="91"/>
      <c r="G36" s="91"/>
      <c r="H36" s="91"/>
      <c r="I36" s="59"/>
      <c r="J36" s="59"/>
      <c r="K36" s="92"/>
    </row>
    <row r="37" spans="1:11" ht="14" x14ac:dyDescent="0.3">
      <c r="A37" s="70"/>
      <c r="B37" s="71"/>
      <c r="D37" s="91"/>
      <c r="E37" s="91"/>
      <c r="F37" s="91"/>
      <c r="G37" s="91"/>
      <c r="H37" s="91"/>
      <c r="I37" s="59"/>
      <c r="J37" s="59"/>
      <c r="K37" s="92"/>
    </row>
    <row r="38" spans="1:11" ht="14" x14ac:dyDescent="0.3">
      <c r="A38" s="93"/>
      <c r="B38" s="94"/>
      <c r="C38" s="95"/>
      <c r="D38" s="96"/>
      <c r="E38" s="96"/>
      <c r="F38" s="96"/>
      <c r="G38" s="96"/>
      <c r="H38" s="96"/>
      <c r="I38" s="96"/>
      <c r="J38" s="96"/>
      <c r="K38" s="97"/>
    </row>
    <row r="39" spans="1:11" ht="28.4" customHeight="1" x14ac:dyDescent="0.3">
      <c r="A39" s="70"/>
      <c r="B39" s="71"/>
      <c r="D39" s="91"/>
      <c r="E39" s="91"/>
      <c r="F39" s="91"/>
      <c r="G39" s="91"/>
      <c r="H39" s="91"/>
      <c r="I39" s="59"/>
      <c r="J39" s="59"/>
      <c r="K39" s="92"/>
    </row>
    <row r="40" spans="1:11" ht="14" x14ac:dyDescent="0.3">
      <c r="A40" s="70"/>
      <c r="B40" s="71"/>
      <c r="D40" s="91"/>
      <c r="E40" s="91"/>
      <c r="F40" s="91"/>
      <c r="G40" s="91"/>
      <c r="H40" s="91"/>
      <c r="I40" s="59"/>
      <c r="J40" s="59"/>
      <c r="K40" s="92"/>
    </row>
    <row r="41" spans="1:11" ht="14" x14ac:dyDescent="0.3">
      <c r="A41" s="93"/>
      <c r="B41" s="94"/>
      <c r="C41" s="95"/>
      <c r="D41" s="96"/>
      <c r="E41" s="96"/>
      <c r="F41" s="96"/>
      <c r="G41" s="96"/>
      <c r="H41" s="96"/>
      <c r="I41" s="96"/>
      <c r="J41" s="96"/>
      <c r="K41" s="97"/>
    </row>
    <row r="42" spans="1:11" ht="28.4" customHeight="1" x14ac:dyDescent="0.3">
      <c r="A42" s="70"/>
      <c r="B42" s="71"/>
      <c r="D42" s="91"/>
      <c r="E42" s="91"/>
      <c r="F42" s="91"/>
      <c r="G42" s="91"/>
      <c r="H42" s="91"/>
      <c r="I42" s="59"/>
      <c r="J42" s="59"/>
      <c r="K42" s="92"/>
    </row>
    <row r="43" spans="1:11" ht="18.75" customHeight="1" x14ac:dyDescent="0.3">
      <c r="A43" s="70"/>
      <c r="B43" s="71"/>
      <c r="D43" s="91"/>
      <c r="E43" s="91"/>
      <c r="F43" s="91"/>
      <c r="G43" s="91"/>
      <c r="H43" s="91"/>
      <c r="I43" s="59"/>
      <c r="J43" s="59"/>
      <c r="K43" s="92"/>
    </row>
    <row r="44" spans="1:11" ht="14" x14ac:dyDescent="0.3">
      <c r="A44" s="93"/>
      <c r="B44" s="94"/>
      <c r="C44" s="95"/>
      <c r="D44" s="96"/>
      <c r="E44" s="96"/>
      <c r="F44" s="96"/>
      <c r="G44" s="96"/>
      <c r="H44" s="96"/>
      <c r="I44" s="96"/>
      <c r="J44" s="96"/>
      <c r="K44" s="97"/>
    </row>
    <row r="45" spans="1:11" ht="14" x14ac:dyDescent="0.3">
      <c r="A45" s="76"/>
      <c r="B45" s="76"/>
      <c r="D45" s="91"/>
      <c r="E45" s="91"/>
      <c r="F45" s="91"/>
      <c r="G45" s="91"/>
      <c r="H45" s="91"/>
      <c r="I45" s="59"/>
      <c r="J45" s="59"/>
      <c r="K45" s="92"/>
    </row>
    <row r="46" spans="1:11" x14ac:dyDescent="0.25">
      <c r="D46" s="45"/>
      <c r="E46" s="45"/>
      <c r="F46" s="45"/>
      <c r="G46" s="45"/>
      <c r="H46" s="45"/>
      <c r="I46" s="45"/>
      <c r="J46" s="45"/>
      <c r="K46" s="82"/>
    </row>
    <row r="47" spans="1:11" ht="20" x14ac:dyDescent="0.25">
      <c r="B47" s="83"/>
      <c r="D47" s="85"/>
      <c r="E47" s="85"/>
      <c r="F47" s="85"/>
      <c r="G47" s="85"/>
      <c r="H47" s="85"/>
      <c r="I47" s="85"/>
      <c r="J47" s="85"/>
      <c r="K47" s="98"/>
    </row>
    <row r="70" spans="11:11" x14ac:dyDescent="0.25">
      <c r="K70" s="33" t="s">
        <v>83</v>
      </c>
    </row>
  </sheetData>
  <sheetProtection algorithmName="SHA-512" hashValue="Qu2Z4QuL1TiyB6V6HVnevmHJ7c/BucT0lD9h1LbzpvzSUekphFIwa2oFYTqvk9KYQ7UkhbG4gnNhAYARKwB20A==" saltValue="xk867E1V4LmJzA09iSXpSg==" spinCount="100000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A0E1-8DCB-4BBD-B950-9C2F79E7018F}">
  <sheetPr codeName="Hoja121"/>
  <dimension ref="B1:L84"/>
  <sheetViews>
    <sheetView showGridLines="0" zoomScaleNormal="100" workbookViewId="0">
      <selection activeCell="J85" sqref="J85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28" t="s">
        <v>28</v>
      </c>
    </row>
    <row r="2" spans="11:12" ht="13" x14ac:dyDescent="0.3">
      <c r="K2" s="29"/>
      <c r="L2" s="30" t="s">
        <v>82</v>
      </c>
    </row>
    <row r="29" spans="2:11" ht="13" thickBot="1" x14ac:dyDescent="0.3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1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57" spans="2:11" ht="13" thickBot="1" x14ac:dyDescent="0.3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5">
      <c r="L84" s="33" t="s">
        <v>83</v>
      </c>
    </row>
  </sheetData>
  <sheetProtection algorithmName="SHA-512" hashValue="1hcSuMkbqveQKVGZeSQiDTOwyslmV1p8OrnOVOvAyLXF9XG/30jxc6T7MhIMRPfbYk7AEBbI5C7URe4H24mD6A==" saltValue="hvYCJ/8+r4FGVsBo3VWN/g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D8092-FB87-4382-9A09-8AC7C16F75AB}">
  <sheetPr codeName="Hoja35"/>
  <dimension ref="B1:L84"/>
  <sheetViews>
    <sheetView showGridLines="0" zoomScaleNormal="100" workbookViewId="0">
      <selection activeCell="I86" sqref="I86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28" t="s">
        <v>28</v>
      </c>
    </row>
    <row r="2" spans="11:12" ht="13" x14ac:dyDescent="0.3">
      <c r="K2" s="29"/>
      <c r="L2" s="30" t="s">
        <v>82</v>
      </c>
    </row>
    <row r="28" spans="2:11" ht="13" thickBot="1" x14ac:dyDescent="0.3"/>
    <row r="29" spans="2:11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57" spans="2:11" ht="13" thickBot="1" x14ac:dyDescent="0.3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5">
      <c r="L84" s="33" t="s">
        <v>83</v>
      </c>
    </row>
  </sheetData>
  <sheetProtection algorithmName="SHA-512" hashValue="lfApsAb6aRHPougXA8DPcsu1WzGS0l+txC067dd7BkFp3kk0GHO0Hg8YtaNhf6DIRZEGX11lkpM4K4qh5oXApQ==" saltValue="ZZVtp5adesAL0C3SdUuMzw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E73D-2B38-4E37-8FF1-E7D103FD890B}">
  <sheetPr codeName="Hoja31">
    <tabColor theme="0"/>
  </sheetPr>
  <dimension ref="A1:J46"/>
  <sheetViews>
    <sheetView showGridLines="0" zoomScale="80" zoomScaleNormal="80" workbookViewId="0">
      <pane ySplit="4" topLeftCell="A5" activePane="bottomLeft" state="frozen"/>
      <selection activeCell="A2" sqref="A2"/>
      <selection pane="bottomLeft" activeCell="F15" sqref="F15"/>
    </sheetView>
  </sheetViews>
  <sheetFormatPr defaultColWidth="9.453125" defaultRowHeight="12.5" x14ac:dyDescent="0.25"/>
  <cols>
    <col min="1" max="1" width="30.453125" customWidth="1"/>
    <col min="2" max="12" width="18.453125" customWidth="1"/>
    <col min="13" max="256" width="11.453125" customWidth="1"/>
  </cols>
  <sheetData>
    <row r="1" spans="1:10" s="1" customFormat="1" ht="60.65" customHeight="1" x14ac:dyDescent="0.35">
      <c r="G1" s="2" t="str">
        <f>report</f>
        <v>31 de març de 2026</v>
      </c>
    </row>
    <row r="2" spans="1:10" x14ac:dyDescent="0.25">
      <c r="A2" s="3"/>
      <c r="B2" s="3"/>
      <c r="C2" s="3"/>
      <c r="D2" s="3"/>
      <c r="E2" s="3"/>
    </row>
    <row r="3" spans="1:10" s="1" customFormat="1" ht="32.5" x14ac:dyDescent="0.65">
      <c r="A3" s="4" t="s">
        <v>0</v>
      </c>
    </row>
    <row r="4" spans="1:10" x14ac:dyDescent="0.25">
      <c r="A4" s="3"/>
      <c r="B4" s="3"/>
      <c r="C4" s="3"/>
      <c r="D4" s="3"/>
      <c r="E4" s="3"/>
    </row>
    <row r="5" spans="1:10" x14ac:dyDescent="0.25">
      <c r="A5" s="3"/>
      <c r="B5" s="3"/>
      <c r="C5" s="3"/>
      <c r="D5" s="3"/>
      <c r="E5" s="3"/>
    </row>
    <row r="6" spans="1:10" ht="20" x14ac:dyDescent="0.4">
      <c r="A6" s="5" t="s">
        <v>1</v>
      </c>
    </row>
    <row r="7" spans="1:10" x14ac:dyDescent="0.25">
      <c r="A7" s="3"/>
      <c r="B7" s="3"/>
      <c r="C7" s="3"/>
      <c r="D7" s="3"/>
      <c r="E7" s="3"/>
    </row>
    <row r="8" spans="1:10" ht="20.149999999999999" customHeight="1" thickBot="1" x14ac:dyDescent="0.3">
      <c r="A8" s="6"/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</row>
    <row r="9" spans="1:10" ht="25.4" customHeight="1" thickBot="1" x14ac:dyDescent="0.3">
      <c r="A9" s="8"/>
      <c r="B9" s="9">
        <v>1410.97</v>
      </c>
      <c r="C9" s="10">
        <v>1633.9665794800001</v>
      </c>
      <c r="D9" s="10">
        <v>253.43427469000002</v>
      </c>
      <c r="E9" s="10">
        <v>249.17125188999998</v>
      </c>
      <c r="F9" s="11">
        <v>4.2630228000000008</v>
      </c>
    </row>
    <row r="10" spans="1:10" ht="13" thickTop="1" x14ac:dyDescent="0.25">
      <c r="A10" s="3"/>
      <c r="B10" s="3"/>
      <c r="C10" s="3"/>
      <c r="D10" s="3"/>
      <c r="E10" s="3"/>
    </row>
    <row r="11" spans="1:10" x14ac:dyDescent="0.25">
      <c r="A11" s="3"/>
      <c r="B11" s="3"/>
      <c r="C11" s="3"/>
      <c r="D11" s="3"/>
      <c r="E11" s="3"/>
    </row>
    <row r="12" spans="1:10" ht="20" x14ac:dyDescent="0.4">
      <c r="A12" s="5" t="s">
        <v>7</v>
      </c>
    </row>
    <row r="13" spans="1:10" x14ac:dyDescent="0.25">
      <c r="A13" s="3"/>
      <c r="B13" s="3"/>
      <c r="C13" s="3"/>
      <c r="D13" s="3"/>
      <c r="E13" s="3"/>
    </row>
    <row r="14" spans="1:10" ht="20.149999999999999" customHeight="1" thickBot="1" x14ac:dyDescent="0.3">
      <c r="A14" s="6"/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</row>
    <row r="15" spans="1:10" ht="25.4" customHeight="1" x14ac:dyDescent="0.25">
      <c r="A15" s="13" t="s">
        <v>7</v>
      </c>
      <c r="B15" s="14">
        <v>43481340.579999998</v>
      </c>
      <c r="C15" s="15">
        <v>26573274.199999996</v>
      </c>
      <c r="D15" s="15">
        <v>1663091.8599999999</v>
      </c>
      <c r="E15" s="15">
        <v>174908225.78000003</v>
      </c>
      <c r="F15" s="15">
        <v>2819604.8699999996</v>
      </c>
      <c r="G15" s="15">
        <v>2371861.85</v>
      </c>
      <c r="H15" s="15">
        <v>938678.46</v>
      </c>
      <c r="I15" s="15">
        <v>678197.09</v>
      </c>
      <c r="J15" s="16">
        <v>0</v>
      </c>
    </row>
    <row r="16" spans="1:10" ht="25.4" customHeight="1" x14ac:dyDescent="0.25">
      <c r="A16" s="17" t="s">
        <v>8</v>
      </c>
      <c r="B16" s="18">
        <v>209490700</v>
      </c>
      <c r="C16" s="19">
        <v>119292800</v>
      </c>
      <c r="D16" s="19">
        <v>6046100</v>
      </c>
      <c r="E16" s="19">
        <v>823475541.44000006</v>
      </c>
      <c r="F16" s="19">
        <v>7154600</v>
      </c>
      <c r="G16" s="19">
        <v>0</v>
      </c>
      <c r="H16" s="19">
        <v>4004740.68</v>
      </c>
      <c r="I16" s="19">
        <v>464502097.36000001</v>
      </c>
      <c r="J16" s="20">
        <v>0</v>
      </c>
    </row>
    <row r="17" spans="1:10" ht="25.4" customHeight="1" x14ac:dyDescent="0.25">
      <c r="A17" s="17" t="s">
        <v>9</v>
      </c>
      <c r="B17" s="18">
        <v>43.481340580000001</v>
      </c>
      <c r="C17" s="19">
        <v>26.573274199999997</v>
      </c>
      <c r="D17" s="19">
        <v>1.66309186</v>
      </c>
      <c r="E17" s="19">
        <v>174.90822578000004</v>
      </c>
      <c r="F17" s="19">
        <v>2.8196048699999996</v>
      </c>
      <c r="G17" s="19">
        <v>2.3718618500000002</v>
      </c>
      <c r="H17" s="19">
        <v>0.93867845999999999</v>
      </c>
      <c r="I17" s="19">
        <v>0.67819708999999995</v>
      </c>
      <c r="J17" s="20">
        <v>0</v>
      </c>
    </row>
    <row r="18" spans="1:10" ht="25.4" customHeight="1" thickBot="1" x14ac:dyDescent="0.3">
      <c r="A18" s="21" t="s">
        <v>10</v>
      </c>
      <c r="B18" s="22">
        <v>209.4907</v>
      </c>
      <c r="C18" s="23">
        <v>119.2928</v>
      </c>
      <c r="D18" s="23">
        <v>6.0461</v>
      </c>
      <c r="E18" s="23">
        <v>823.47554144000003</v>
      </c>
      <c r="F18" s="23">
        <v>7.1546000000000003</v>
      </c>
      <c r="G18" s="23">
        <v>0</v>
      </c>
      <c r="H18" s="23">
        <v>4.0047406800000003</v>
      </c>
      <c r="I18" s="23">
        <v>464.50209735999999</v>
      </c>
      <c r="J18" s="24">
        <v>0</v>
      </c>
    </row>
    <row r="19" spans="1:10" ht="13" thickTop="1" x14ac:dyDescent="0.25"/>
    <row r="21" spans="1:10" ht="20" x14ac:dyDescent="0.4">
      <c r="A21" s="5" t="s">
        <v>11</v>
      </c>
    </row>
    <row r="22" spans="1:10" x14ac:dyDescent="0.25">
      <c r="A22" s="3"/>
      <c r="B22" s="3"/>
      <c r="C22" s="3"/>
      <c r="D22" s="3"/>
      <c r="E22" s="3"/>
    </row>
    <row r="23" spans="1:10" ht="25.4" customHeight="1" x14ac:dyDescent="0.25">
      <c r="A23" s="25" t="s">
        <v>12</v>
      </c>
      <c r="B23" s="26">
        <f>E9</f>
        <v>249.17125188999998</v>
      </c>
    </row>
    <row r="24" spans="1:10" ht="25.4" customHeight="1" thickBot="1" x14ac:dyDescent="0.3">
      <c r="A24" s="21" t="s">
        <v>13</v>
      </c>
      <c r="B24" s="27">
        <f>F9</f>
        <v>4.2630228000000008</v>
      </c>
    </row>
    <row r="25" spans="1:10" ht="13" thickTop="1" x14ac:dyDescent="0.25"/>
    <row r="27" spans="1:10" ht="20" x14ac:dyDescent="0.4">
      <c r="A27" s="5" t="s">
        <v>14</v>
      </c>
    </row>
    <row r="28" spans="1:10" x14ac:dyDescent="0.25">
      <c r="A28" s="3"/>
      <c r="B28" s="3"/>
      <c r="C28" s="3"/>
      <c r="D28" s="3"/>
      <c r="E28" s="3"/>
    </row>
    <row r="29" spans="1:10" ht="20.149999999999999" customHeight="1" thickBot="1" x14ac:dyDescent="0.3">
      <c r="A29" s="6"/>
      <c r="B29" s="7" t="s">
        <v>15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</row>
    <row r="30" spans="1:10" ht="25.4" customHeight="1" thickBot="1" x14ac:dyDescent="0.3">
      <c r="A30" s="8"/>
      <c r="B30" s="9">
        <v>1410.9700000000003</v>
      </c>
      <c r="C30" s="10">
        <v>1633.9665794800001</v>
      </c>
      <c r="D30" s="10">
        <v>981.16372581999985</v>
      </c>
      <c r="E30" s="10">
        <v>510.69490890000003</v>
      </c>
      <c r="F30" s="10">
        <v>487.90125778000004</v>
      </c>
      <c r="G30" s="11">
        <v>22.79365112</v>
      </c>
    </row>
    <row r="33" spans="1:10" ht="20" x14ac:dyDescent="0.4">
      <c r="A33" s="5" t="s">
        <v>21</v>
      </c>
    </row>
    <row r="34" spans="1:10" x14ac:dyDescent="0.25">
      <c r="A34" s="3"/>
      <c r="B34" s="3"/>
      <c r="C34" s="3"/>
      <c r="D34" s="3"/>
      <c r="E34" s="3"/>
    </row>
    <row r="35" spans="1:10" ht="20.149999999999999" customHeight="1" thickBot="1" x14ac:dyDescent="0.3">
      <c r="A35" s="6"/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</row>
    <row r="36" spans="1:10" ht="25.4" customHeight="1" x14ac:dyDescent="0.25">
      <c r="A36" s="13" t="s">
        <v>22</v>
      </c>
      <c r="B36" s="14">
        <v>66853438.519999973</v>
      </c>
      <c r="C36" s="15">
        <v>106484612.78000005</v>
      </c>
      <c r="D36" s="15">
        <v>3086.02</v>
      </c>
      <c r="E36" s="15">
        <v>303680753.26999986</v>
      </c>
      <c r="F36" s="15">
        <v>0</v>
      </c>
      <c r="G36" s="15">
        <v>69590061.949999988</v>
      </c>
      <c r="H36" s="15">
        <v>188316440.13999993</v>
      </c>
      <c r="I36" s="15">
        <v>246235333.14000002</v>
      </c>
      <c r="J36" s="16">
        <v>0</v>
      </c>
    </row>
    <row r="37" spans="1:10" ht="25.4" customHeight="1" x14ac:dyDescent="0.25">
      <c r="A37" s="17" t="s">
        <v>23</v>
      </c>
      <c r="B37" s="18">
        <v>315738783.80000025</v>
      </c>
      <c r="C37" s="19">
        <v>195337618.6799998</v>
      </c>
      <c r="D37" s="19">
        <v>114024.94</v>
      </c>
      <c r="E37" s="19">
        <v>406560984.96999997</v>
      </c>
      <c r="F37" s="19">
        <v>4000000</v>
      </c>
      <c r="G37" s="19">
        <v>135451300.72</v>
      </c>
      <c r="H37" s="19">
        <v>310509068.05000007</v>
      </c>
      <c r="I37" s="19">
        <v>266254798.31999999</v>
      </c>
      <c r="J37" s="20">
        <v>0</v>
      </c>
    </row>
    <row r="38" spans="1:10" ht="25.4" customHeight="1" x14ac:dyDescent="0.25">
      <c r="A38" s="17" t="s">
        <v>24</v>
      </c>
      <c r="B38" s="18">
        <v>66.853438519999969</v>
      </c>
      <c r="C38" s="19">
        <v>106.48461278000005</v>
      </c>
      <c r="D38" s="19">
        <v>3.0860200000000001E-3</v>
      </c>
      <c r="E38" s="19">
        <v>303.68075326999985</v>
      </c>
      <c r="F38" s="19">
        <v>0</v>
      </c>
      <c r="G38" s="19">
        <v>69.590061949999992</v>
      </c>
      <c r="H38" s="19">
        <v>188.31644013999991</v>
      </c>
      <c r="I38" s="19">
        <v>246.23533314000002</v>
      </c>
      <c r="J38" s="20">
        <v>0</v>
      </c>
    </row>
    <row r="39" spans="1:10" ht="25.4" customHeight="1" thickBot="1" x14ac:dyDescent="0.3">
      <c r="A39" s="21" t="s">
        <v>25</v>
      </c>
      <c r="B39" s="22">
        <v>315.73878380000025</v>
      </c>
      <c r="C39" s="23">
        <v>195.33761867999979</v>
      </c>
      <c r="D39" s="23">
        <v>0.11402494000000001</v>
      </c>
      <c r="E39" s="23">
        <v>406.56098496999999</v>
      </c>
      <c r="F39" s="23">
        <v>4</v>
      </c>
      <c r="G39" s="23">
        <v>135.45130072000001</v>
      </c>
      <c r="H39" s="23">
        <v>310.50906805000005</v>
      </c>
      <c r="I39" s="23">
        <v>266.25479832000002</v>
      </c>
      <c r="J39" s="24">
        <v>0</v>
      </c>
    </row>
    <row r="40" spans="1:10" ht="13" thickTop="1" x14ac:dyDescent="0.25"/>
    <row r="42" spans="1:10" ht="20" x14ac:dyDescent="0.4">
      <c r="A42" s="5" t="s">
        <v>26</v>
      </c>
    </row>
    <row r="43" spans="1:10" x14ac:dyDescent="0.25">
      <c r="A43" s="3"/>
      <c r="B43" s="3"/>
      <c r="C43" s="3"/>
      <c r="D43" s="3"/>
      <c r="E43" s="3"/>
    </row>
    <row r="44" spans="1:10" ht="25.4" customHeight="1" x14ac:dyDescent="0.25">
      <c r="A44" s="25" t="s">
        <v>26</v>
      </c>
      <c r="B44" s="26">
        <f>F30</f>
        <v>487.90125778000004</v>
      </c>
    </row>
    <row r="45" spans="1:10" ht="25.4" customHeight="1" thickBot="1" x14ac:dyDescent="0.3">
      <c r="A45" s="21" t="s">
        <v>27</v>
      </c>
      <c r="B45" s="27">
        <f>G30</f>
        <v>22.79365112</v>
      </c>
      <c r="F45" s="3"/>
    </row>
    <row r="46" spans="1:10" ht="13" thickTop="1" x14ac:dyDescent="0.25"/>
  </sheetData>
  <sheetProtection algorithmName="SHA-512" hashValue="9DagAjX3ze/krmho/bizpGSPrxipgUCjUoi6XLZGqyc+TLMH9sy35iky4MuO5GzzUX+qwO0iEo5inR/hIw7a0g==" saltValue="5P9/KVwvMJKkFNSJPzelzA==" spinCount="100000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GrIngressos</vt:lpstr>
      <vt:lpstr>GrDespeses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HERRERO, SUSANA</dc:creator>
  <cp:lastModifiedBy>SANZ HERRERO, SUSANA</cp:lastModifiedBy>
  <dcterms:created xsi:type="dcterms:W3CDTF">2026-05-18T10:30:13Z</dcterms:created>
  <dcterms:modified xsi:type="dcterms:W3CDTF">2026-05-29T08:21:47Z</dcterms:modified>
</cp:coreProperties>
</file>