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U:\SCO\Dades\Tec1\Comptabilitat\CPressupostaria\Historics\"/>
    </mc:Choice>
  </mc:AlternateContent>
  <xr:revisionPtr revIDLastSave="0" documentId="13_ncr:1_{CE688641-236E-47A4-B7A1-557D117CACBF}" xr6:coauthVersionLast="47" xr6:coauthVersionMax="47" xr10:uidLastSave="{00000000-0000-0000-0000-000000000000}"/>
  <bookViews>
    <workbookView xWindow="-120" yWindow="-120" windowWidth="29040" windowHeight="15720" xr2:uid="{E57722A8-8EA1-441B-A3F2-39B70D657997}"/>
  </bookViews>
  <sheets>
    <sheet name="Diba" sheetId="5" r:id="rId1"/>
    <sheet name="DibaAltres" sheetId="4" r:id="rId2"/>
    <sheet name="GrIngressos" sheetId="3" r:id="rId3"/>
    <sheet name="GrDespeses" sheetId="2" r:id="rId4"/>
    <sheet name="CGrafics" sheetId="1" r:id="rId5"/>
  </sheets>
  <externalReferences>
    <externalReference r:id="rId6"/>
  </externalReferences>
  <definedNames>
    <definedName name="_12Àrea_d_impressió" localSheetId="3">GrDespeses!$A$1:$L$84</definedName>
    <definedName name="_17Àrea_d_impressió" localSheetId="2">GrIngressos!$A$1:$L$84</definedName>
    <definedName name="_6Àrea_d_impressió" localSheetId="0">Diba!$A$1:$K$68</definedName>
    <definedName name="_7Àrea_d_impressió" localSheetId="1">DibaAltres!$A$1:$K$70</definedName>
    <definedName name="any">[1]RangsClau!$C$22</definedName>
    <definedName name="area">[1]RangsClau!$C$8</definedName>
    <definedName name="_xlnm.Print_Area" localSheetId="0">Diba!$A$1:$K$68</definedName>
    <definedName name="_xlnm.Print_Area" localSheetId="1">DibaAltres!$A$1:$K$70</definedName>
    <definedName name="_xlnm.Print_Area" localSheetId="3">GrDespeses!$A$1:$L$84</definedName>
    <definedName name="_xlnm.Print_Area" localSheetId="2">GrIngressos!$A$1:$L$84</definedName>
    <definedName name="data">[1]RangsClau!$C$19</definedName>
    <definedName name="datadsignatura">[1]RangsClau!$C$24</definedName>
    <definedName name="dextraccio">[1]Control!$E$4</definedName>
    <definedName name="dia">[1]RangsClau!$C$20</definedName>
    <definedName name="dinforme">[1]Control!$C$4</definedName>
    <definedName name="epigraf">[1]RangsClau!$C$13</definedName>
    <definedName name="extraccio">[1]RangsClau!$C$23</definedName>
    <definedName name="impportadaaltresdades">[1]Impressio!$C$39</definedName>
    <definedName name="impportadacomparat">[1]Impressio!$C$17</definedName>
    <definedName name="impportadaconsorcis">[1]Impressio!$C$48</definedName>
    <definedName name="impportadadanteriorsparees">[1]Impressio!$C$68</definedName>
    <definedName name="impportadadiba">[1]Impressio!$C$9</definedName>
    <definedName name="impportadaliquidacioppst">[1]Impressio!$C$32</definedName>
    <definedName name="impportadanopressupt">[1]Impressio!$C$28</definedName>
    <definedName name="impportadaorganismes">[1]Impressio!$C$43</definedName>
    <definedName name="impportadapdespesesparees">[1]Impressio!$C$66</definedName>
    <definedName name="impportadapingressosparees">[1]Impressio!$C$65</definedName>
    <definedName name="impportadaqcomandament">[1]Impressio!$C$36</definedName>
    <definedName name="impportadaromanent">[1]Impressio!$C$34</definedName>
    <definedName name="impportadaromanentsparees">[1]Impressio!$C$67</definedName>
    <definedName name="impportadatancats">[1]Impressio!$C$14</definedName>
    <definedName name="impportadatresoreria">[1]Impressio!$C$26</definedName>
    <definedName name="mes">[1]RangsClau!$C$21</definedName>
    <definedName name="nota1">[1]RangsClau!$C$30</definedName>
    <definedName name="organ">[1]RangsClau!$C$9</definedName>
    <definedName name="pagcpfoix">#REF!</definedName>
    <definedName name="pagdiba">Diba!$A$1:$K$68</definedName>
    <definedName name="pagdibaaltres">DibaAltres!$A$1:$K$70</definedName>
    <definedName name="paggrdespeses">GrDespeses!$A$1:$L$84</definedName>
    <definedName name="paggringressos">GrIngressos!$A$1:$L$84</definedName>
    <definedName name="paginar">[1]Index!$F$64</definedName>
    <definedName name="report">[1]RangsClau!$C$16</definedName>
    <definedName name="servei">[1]RangsClau!$C$10</definedName>
    <definedName name="taxadcreixement">[1]RangsClau!$C$29</definedName>
    <definedName name="tindex">[1]Taules!$B$40:$I$54</definedName>
    <definedName name="titol">[1]RangsClau!$C$12</definedName>
    <definedName name="tmesos">[1]Taules!$B$7:$H$19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7" i="5" l="1"/>
  <c r="H16" i="5"/>
  <c r="I16" i="5"/>
  <c r="K11" i="5"/>
  <c r="K12" i="5"/>
  <c r="D16" i="5"/>
  <c r="K13" i="5"/>
  <c r="K14" i="5"/>
  <c r="K15" i="5"/>
  <c r="E16" i="5"/>
  <c r="F16" i="5"/>
  <c r="G16" i="5"/>
  <c r="E19" i="5"/>
  <c r="E55" i="5" s="1"/>
  <c r="F19" i="5"/>
  <c r="G19" i="5"/>
  <c r="I19" i="5"/>
  <c r="I55" i="5" s="1"/>
  <c r="K17" i="5"/>
  <c r="K18" i="5"/>
  <c r="D19" i="5"/>
  <c r="H19" i="5"/>
  <c r="H55" i="5" s="1"/>
  <c r="D22" i="5"/>
  <c r="E22" i="5"/>
  <c r="E56" i="5" s="1"/>
  <c r="H22" i="5"/>
  <c r="H56" i="5" s="1"/>
  <c r="I22" i="5"/>
  <c r="K20" i="5"/>
  <c r="F22" i="5"/>
  <c r="G22" i="5"/>
  <c r="K33" i="5"/>
  <c r="G38" i="5"/>
  <c r="H38" i="5"/>
  <c r="I38" i="5"/>
  <c r="K34" i="5"/>
  <c r="K35" i="5"/>
  <c r="D38" i="5"/>
  <c r="K36" i="5"/>
  <c r="E38" i="5"/>
  <c r="K37" i="5"/>
  <c r="F38" i="5"/>
  <c r="D41" i="5"/>
  <c r="F41" i="5"/>
  <c r="G41" i="5"/>
  <c r="K40" i="5"/>
  <c r="H41" i="5"/>
  <c r="E41" i="5"/>
  <c r="I41" i="5"/>
  <c r="F44" i="5"/>
  <c r="G44" i="5"/>
  <c r="I44" i="5"/>
  <c r="K42" i="5"/>
  <c r="K43" i="5"/>
  <c r="D44" i="5"/>
  <c r="E44" i="5"/>
  <c r="H44" i="5"/>
  <c r="B47" i="5"/>
  <c r="B59" i="5"/>
  <c r="K7" i="4"/>
  <c r="K11" i="4"/>
  <c r="F16" i="4"/>
  <c r="G16" i="4"/>
  <c r="H16" i="4"/>
  <c r="K12" i="4"/>
  <c r="I16" i="4"/>
  <c r="K13" i="4"/>
  <c r="K14" i="4"/>
  <c r="K15" i="4"/>
  <c r="E16" i="4"/>
  <c r="E19" i="4"/>
  <c r="F19" i="4"/>
  <c r="K18" i="4"/>
  <c r="G19" i="4"/>
  <c r="D19" i="4"/>
  <c r="K19" i="4" s="1"/>
  <c r="H19" i="4"/>
  <c r="I19" i="4"/>
  <c r="E22" i="4"/>
  <c r="K20" i="4"/>
  <c r="H22" i="4"/>
  <c r="I22" i="4"/>
  <c r="K21" i="4"/>
  <c r="D22" i="4"/>
  <c r="G22" i="4"/>
  <c r="B25" i="4"/>
  <c r="K70" i="4"/>
  <c r="B9" i="1"/>
  <c r="C9" i="1"/>
  <c r="D9" i="1"/>
  <c r="E9" i="1"/>
  <c r="B23" i="1" s="1"/>
  <c r="F9" i="1"/>
  <c r="B24" i="1" s="1"/>
  <c r="B15" i="1"/>
  <c r="C15" i="1"/>
  <c r="C17" i="1" s="1"/>
  <c r="D15" i="1"/>
  <c r="D17" i="1" s="1"/>
  <c r="E15" i="1"/>
  <c r="F15" i="1"/>
  <c r="F17" i="1" s="1"/>
  <c r="G15" i="1"/>
  <c r="G17" i="1" s="1"/>
  <c r="H15" i="1"/>
  <c r="H17" i="1" s="1"/>
  <c r="I15" i="1"/>
  <c r="I17" i="1" s="1"/>
  <c r="J15" i="1"/>
  <c r="B16" i="1"/>
  <c r="B18" i="1" s="1"/>
  <c r="C16" i="1"/>
  <c r="C18" i="1" s="1"/>
  <c r="D16" i="1"/>
  <c r="D18" i="1" s="1"/>
  <c r="E16" i="1"/>
  <c r="E18" i="1" s="1"/>
  <c r="F16" i="1"/>
  <c r="F18" i="1" s="1"/>
  <c r="G16" i="1"/>
  <c r="G18" i="1" s="1"/>
  <c r="H16" i="1"/>
  <c r="H18" i="1" s="1"/>
  <c r="I16" i="1"/>
  <c r="I18" i="1" s="1"/>
  <c r="J16" i="1"/>
  <c r="J18" i="1" s="1"/>
  <c r="B17" i="1"/>
  <c r="E17" i="1"/>
  <c r="J17" i="1"/>
  <c r="B30" i="1"/>
  <c r="C30" i="1"/>
  <c r="D30" i="1"/>
  <c r="E30" i="1"/>
  <c r="F30" i="1"/>
  <c r="B44" i="1" s="1"/>
  <c r="G30" i="1"/>
  <c r="B45" i="1" s="1"/>
  <c r="B36" i="1"/>
  <c r="B38" i="1" s="1"/>
  <c r="C36" i="1"/>
  <c r="C38" i="1" s="1"/>
  <c r="D36" i="1"/>
  <c r="E36" i="1"/>
  <c r="F36" i="1"/>
  <c r="G36" i="1"/>
  <c r="G38" i="1" s="1"/>
  <c r="H36" i="1"/>
  <c r="H38" i="1" s="1"/>
  <c r="I36" i="1"/>
  <c r="I38" i="1" s="1"/>
  <c r="J36" i="1"/>
  <c r="J38" i="1" s="1"/>
  <c r="B37" i="1"/>
  <c r="B39" i="1" s="1"/>
  <c r="C37" i="1"/>
  <c r="C39" i="1" s="1"/>
  <c r="D37" i="1"/>
  <c r="E37" i="1"/>
  <c r="F37" i="1"/>
  <c r="F39" i="1" s="1"/>
  <c r="G37" i="1"/>
  <c r="H37" i="1"/>
  <c r="H39" i="1" s="1"/>
  <c r="I37" i="1"/>
  <c r="I39" i="1" s="1"/>
  <c r="J37" i="1"/>
  <c r="J39" i="1" s="1"/>
  <c r="D38" i="1"/>
  <c r="E38" i="1"/>
  <c r="F38" i="1"/>
  <c r="D39" i="1"/>
  <c r="E39" i="1"/>
  <c r="G39" i="1"/>
  <c r="D56" i="5" l="1"/>
  <c r="G56" i="5"/>
  <c r="I56" i="5"/>
  <c r="K44" i="5"/>
  <c r="D55" i="5"/>
  <c r="G54" i="5"/>
  <c r="E25" i="5"/>
  <c r="K16" i="5"/>
  <c r="G25" i="4"/>
  <c r="H54" i="5"/>
  <c r="H25" i="5"/>
  <c r="E25" i="4"/>
  <c r="K41" i="5"/>
  <c r="G25" i="5"/>
  <c r="G55" i="5"/>
  <c r="I47" i="5"/>
  <c r="H25" i="4"/>
  <c r="E47" i="5"/>
  <c r="E59" i="5" s="1"/>
  <c r="E54" i="5"/>
  <c r="D47" i="5"/>
  <c r="H47" i="5"/>
  <c r="F55" i="5"/>
  <c r="K19" i="5"/>
  <c r="F25" i="5"/>
  <c r="I25" i="4"/>
  <c r="G47" i="5"/>
  <c r="F56" i="5"/>
  <c r="K22" i="5"/>
  <c r="D54" i="5"/>
  <c r="D25" i="5"/>
  <c r="F25" i="4"/>
  <c r="F47" i="5"/>
  <c r="I25" i="5"/>
  <c r="I54" i="5"/>
  <c r="K38" i="5"/>
  <c r="K21" i="5"/>
  <c r="F22" i="4"/>
  <c r="K22" i="4" s="1"/>
  <c r="K39" i="5"/>
  <c r="D16" i="4"/>
  <c r="K17" i="4"/>
  <c r="F54" i="5"/>
  <c r="I59" i="5" l="1"/>
  <c r="K47" i="5"/>
  <c r="D59" i="5"/>
  <c r="G59" i="5"/>
  <c r="K16" i="4"/>
  <c r="D25" i="4"/>
  <c r="K25" i="4" s="1"/>
  <c r="K25" i="5"/>
  <c r="F59" i="5"/>
  <c r="H59" i="5"/>
</calcChain>
</file>

<file path=xl/sharedStrings.xml><?xml version="1.0" encoding="utf-8"?>
<sst xmlns="http://schemas.openxmlformats.org/spreadsheetml/2006/main" count="144" uniqueCount="84">
  <si>
    <t>despeses</t>
  </si>
  <si>
    <t>Pagaments realitzats</t>
  </si>
  <si>
    <t>pendent de pagament</t>
  </si>
  <si>
    <t>pagaments</t>
  </si>
  <si>
    <t>crèdits definitius milions</t>
  </si>
  <si>
    <t>despeses compr. milions</t>
  </si>
  <si>
    <t>crèdits definitius</t>
  </si>
  <si>
    <t>despeses compromeses</t>
  </si>
  <si>
    <t>obligacions reconegudes</t>
  </si>
  <si>
    <t>Pendent de pagament</t>
  </si>
  <si>
    <t>Obligacions reconegudes</t>
  </si>
  <si>
    <t>Disposicions</t>
  </si>
  <si>
    <t>Crèdits definitius</t>
  </si>
  <si>
    <t>Crèdits inicials</t>
  </si>
  <si>
    <t>pendent de cobrament</t>
  </si>
  <si>
    <t>recaptació neta</t>
  </si>
  <si>
    <t>ingressos nets</t>
  </si>
  <si>
    <t>definitives milions</t>
  </si>
  <si>
    <t>drets milions</t>
  </si>
  <si>
    <t>previsions definitives</t>
  </si>
  <si>
    <t>drets reconeguts nets</t>
  </si>
  <si>
    <t>Pendent de cobrament</t>
  </si>
  <si>
    <t>Cobraments realitzats</t>
  </si>
  <si>
    <t>Drets reconeguts nets</t>
  </si>
  <si>
    <t>Previsions definitives</t>
  </si>
  <si>
    <t>Previsions inicials</t>
  </si>
  <si>
    <t>ingressos</t>
  </si>
  <si>
    <t>calculs per gràfics del pressupost actual</t>
  </si>
  <si>
    <t>Intervenció General</t>
  </si>
  <si>
    <t xml:space="preserve"> </t>
  </si>
  <si>
    <t>Despeses financeres (D3)</t>
  </si>
  <si>
    <t>Passius financers</t>
  </si>
  <si>
    <t>Actius financers</t>
  </si>
  <si>
    <t>Despeses de capital (D2)</t>
  </si>
  <si>
    <t>Transferències capital</t>
  </si>
  <si>
    <t>Inversions reals</t>
  </si>
  <si>
    <t>Despeses corrents (D1)</t>
  </si>
  <si>
    <t>Fons de contingència i altres impr.</t>
  </si>
  <si>
    <t>Transferències corrents</t>
  </si>
  <si>
    <t>Despeses financeres</t>
  </si>
  <si>
    <t>Despeses béns corrents i serveis</t>
  </si>
  <si>
    <t>Despeses de personal</t>
  </si>
  <si>
    <t>(G)</t>
  </si>
  <si>
    <t>(F) = (A)-(D)</t>
  </si>
  <si>
    <t>(E)</t>
  </si>
  <si>
    <t>(D)</t>
  </si>
  <si>
    <t>(C)</t>
  </si>
  <si>
    <t>(B)</t>
  </si>
  <si>
    <t>(A)</t>
  </si>
  <si>
    <t>%
(C)/(A)</t>
  </si>
  <si>
    <t>Romanents
de crèdit</t>
  </si>
  <si>
    <t>Crèdit
disponible</t>
  </si>
  <si>
    <t>Despeses compromeses</t>
  </si>
  <si>
    <t>Despeses autoritzades</t>
  </si>
  <si>
    <t>Crèdits
definitius</t>
  </si>
  <si>
    <t>capítol pressupostari</t>
  </si>
  <si>
    <t>resum per capítols</t>
  </si>
  <si>
    <t>exercici corrent</t>
  </si>
  <si>
    <t>en operacions financeres        (I3)-(D3)</t>
  </si>
  <si>
    <t>en operacions de capital         (I2)-(D2)</t>
  </si>
  <si>
    <t>en operacions corrents            (I1)-(D1)</t>
  </si>
  <si>
    <t>diferències</t>
  </si>
  <si>
    <t>(F) = (D)+(E)</t>
  </si>
  <si>
    <t>(C) = (A)+(B)</t>
  </si>
  <si>
    <t>%
(D)/(C)</t>
  </si>
  <si>
    <t>Pagaments</t>
  </si>
  <si>
    <t>Obligacions
reconegudes</t>
  </si>
  <si>
    <t>Pressupost
actual</t>
  </si>
  <si>
    <t>Modificacions</t>
  </si>
  <si>
    <t>Pressupost
inicial</t>
  </si>
  <si>
    <t>Total d'ingressos</t>
  </si>
  <si>
    <t>Ingressos financers (I3)</t>
  </si>
  <si>
    <t>Ingressos de capital (I2)</t>
  </si>
  <si>
    <t>Alienació de béns</t>
  </si>
  <si>
    <t>Ingressos corrents (I1)</t>
  </si>
  <si>
    <t>Ingressos patrimonials</t>
  </si>
  <si>
    <t>Taxes i altres ingressos</t>
  </si>
  <si>
    <t>Impostos indirectes</t>
  </si>
  <si>
    <t>Impostos directes</t>
  </si>
  <si>
    <t>Recaptació</t>
  </si>
  <si>
    <t>Drets reconeguts
nets</t>
  </si>
  <si>
    <t>30 de juny de 2026</t>
  </si>
  <si>
    <t>estat d'execució del pressupost</t>
  </si>
  <si>
    <t>extret el 27/7/2026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</si>
</sst>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P_t_s_-;\-* #,##0.00\ _P_t_s_-;_-* &quot;-&quot;??\ _P_t_s_-;_-@_-"/>
    <numFmt numFmtId="165" formatCode="0.0%"/>
    <numFmt numFmtId="166" formatCode="_-* #,##0.00\ _€_-;\-* #,##0.00\ _€_-;_-* &quot;-&quot;??\ _€_-;_-@_-"/>
  </numFmts>
  <fonts count="28" x14ac:knownFonts="1">
    <font>
      <sz val="10"/>
      <name val="Arial"/>
      <family val="2"/>
    </font>
    <font>
      <sz val="10"/>
      <name val="Arial"/>
      <family val="2"/>
    </font>
    <font>
      <b/>
      <sz val="12"/>
      <name val="Arial Narrow"/>
      <family val="2"/>
    </font>
    <font>
      <b/>
      <sz val="11"/>
      <color indexed="8"/>
      <name val="Arial"/>
      <family val="2"/>
    </font>
    <font>
      <b/>
      <sz val="10"/>
      <color indexed="8"/>
      <name val="Arial Narrow"/>
      <family val="2"/>
    </font>
    <font>
      <b/>
      <u/>
      <sz val="16"/>
      <name val="Arial Narrow"/>
      <family val="2"/>
    </font>
    <font>
      <sz val="12"/>
      <name val="Arial"/>
      <family val="2"/>
    </font>
    <font>
      <b/>
      <sz val="26"/>
      <color indexed="29"/>
      <name val="Arial Narrow"/>
      <family val="2"/>
    </font>
    <font>
      <b/>
      <sz val="16"/>
      <color indexed="29"/>
      <name val="Arial Narrow"/>
      <family val="2"/>
    </font>
    <font>
      <sz val="8"/>
      <color indexed="23"/>
      <name val="Arial"/>
      <family val="2"/>
    </font>
    <font>
      <b/>
      <sz val="10"/>
      <color indexed="29"/>
      <name val="Arial Narrow"/>
      <family val="2"/>
    </font>
    <font>
      <b/>
      <sz val="14"/>
      <color indexed="8"/>
      <name val="Arial"/>
      <family val="2"/>
    </font>
    <font>
      <b/>
      <sz val="10"/>
      <color indexed="23"/>
      <name val="Arial Narrow"/>
      <family val="2"/>
    </font>
    <font>
      <b/>
      <sz val="10"/>
      <name val="Arial Narrow"/>
      <family val="2"/>
    </font>
    <font>
      <b/>
      <sz val="16"/>
      <name val="Arial Narrow"/>
      <family val="2"/>
    </font>
    <font>
      <sz val="10"/>
      <color indexed="23"/>
      <name val="Arial"/>
      <family val="2"/>
    </font>
    <font>
      <sz val="10"/>
      <color indexed="23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sz val="10"/>
      <name val="Arial"/>
      <family val="2"/>
    </font>
    <font>
      <sz val="26"/>
      <color indexed="29"/>
      <name val="Arial Narrow"/>
      <family val="2"/>
    </font>
    <font>
      <b/>
      <sz val="18"/>
      <color indexed="10"/>
      <name val="Times New Roman"/>
      <family val="1"/>
    </font>
    <font>
      <b/>
      <sz val="14"/>
      <color indexed="29"/>
      <name val="Arial Narrow"/>
      <family val="2"/>
    </font>
    <font>
      <b/>
      <sz val="22"/>
      <color indexed="8"/>
      <name val="Arial Narrow"/>
      <family val="2"/>
    </font>
    <font>
      <b/>
      <sz val="22"/>
      <name val="Arial Narrow"/>
      <family val="2"/>
    </font>
    <font>
      <b/>
      <sz val="11"/>
      <color indexed="16"/>
      <name val="Times New Roman"/>
      <family val="1"/>
    </font>
    <font>
      <b/>
      <sz val="24"/>
      <color indexed="60"/>
      <name val="Arial Narrow"/>
      <family val="2"/>
    </font>
    <font>
      <b/>
      <sz val="24"/>
      <color indexed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mediumGray">
        <fgColor indexed="40"/>
        <bgColor indexed="41"/>
      </patternFill>
    </fill>
  </fills>
  <borders count="6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22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22"/>
      </left>
      <right style="thin">
        <color indexed="22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23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22"/>
      </left>
      <right style="medium">
        <color indexed="64"/>
      </right>
      <top style="thin">
        <color indexed="23"/>
      </top>
      <bottom style="thick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3"/>
      </top>
      <bottom style="thick">
        <color indexed="64"/>
      </bottom>
      <diagonal/>
    </border>
    <border>
      <left style="medium">
        <color indexed="64"/>
      </left>
      <right style="thin">
        <color indexed="22"/>
      </right>
      <top style="thin">
        <color indexed="23"/>
      </top>
      <bottom style="thick">
        <color indexed="64"/>
      </bottom>
      <diagonal/>
    </border>
    <border>
      <left style="thin">
        <color indexed="22"/>
      </left>
      <right style="medium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22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medium">
        <color indexed="64"/>
      </right>
      <top style="medium">
        <color indexed="64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medium">
        <color indexed="64"/>
      </top>
      <bottom style="thin">
        <color indexed="23"/>
      </bottom>
      <diagonal/>
    </border>
    <border>
      <left style="medium">
        <color indexed="64"/>
      </left>
      <right style="thin">
        <color indexed="22"/>
      </right>
      <top style="medium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/>
      <right/>
      <top style="medium">
        <color indexed="16"/>
      </top>
      <bottom/>
      <diagonal/>
    </border>
    <border>
      <left/>
      <right/>
      <top/>
      <bottom style="medium">
        <color indexed="16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22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22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64"/>
      </right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64"/>
      </right>
      <top/>
      <bottom style="thin">
        <color indexed="22"/>
      </bottom>
      <diagonal/>
    </border>
    <border>
      <left/>
      <right style="thin">
        <color indexed="22"/>
      </right>
      <top style="medium">
        <color indexed="64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medium">
        <color indexed="64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55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22"/>
      </right>
      <top/>
      <bottom style="thin">
        <color indexed="64"/>
      </bottom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64"/>
      </top>
      <bottom/>
      <diagonal/>
    </border>
    <border>
      <left style="thin">
        <color indexed="64"/>
      </left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22"/>
      </right>
      <top style="medium">
        <color indexed="64"/>
      </top>
      <bottom style="thin">
        <color indexed="22"/>
      </bottom>
      <diagonal/>
    </border>
    <border>
      <left style="thin">
        <color indexed="22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7">
    <xf numFmtId="0" fontId="0" fillId="0" borderId="0" xfId="0"/>
    <xf numFmtId="1" fontId="4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left" indent="1"/>
    </xf>
    <xf numFmtId="4" fontId="0" fillId="0" borderId="0" xfId="0" applyNumberFormat="1"/>
    <xf numFmtId="0" fontId="6" fillId="0" borderId="0" xfId="0" applyFont="1"/>
    <xf numFmtId="0" fontId="7" fillId="0" borderId="0" xfId="0" applyFont="1" applyAlignment="1">
      <alignment horizontal="left" indent="1"/>
    </xf>
    <xf numFmtId="0" fontId="3" fillId="3" borderId="5" xfId="0" applyFont="1" applyFill="1" applyBorder="1" applyAlignment="1">
      <alignment horizontal="left" vertical="center" indent="1"/>
    </xf>
    <xf numFmtId="4" fontId="2" fillId="2" borderId="3" xfId="1" applyNumberFormat="1" applyFont="1" applyFill="1" applyBorder="1" applyAlignment="1">
      <alignment horizontal="right" vertical="center" indent="1"/>
    </xf>
    <xf numFmtId="4" fontId="2" fillId="2" borderId="6" xfId="1" applyNumberFormat="1" applyFont="1" applyFill="1" applyBorder="1" applyAlignment="1">
      <alignment horizontal="right" vertical="center" indent="1"/>
    </xf>
    <xf numFmtId="4" fontId="2" fillId="2" borderId="4" xfId="1" applyNumberFormat="1" applyFont="1" applyFill="1" applyBorder="1" applyAlignment="1">
      <alignment horizontal="right" vertical="center" indent="1"/>
    </xf>
    <xf numFmtId="4" fontId="2" fillId="2" borderId="7" xfId="1" applyNumberFormat="1" applyFont="1" applyFill="1" applyBorder="1" applyAlignment="1">
      <alignment horizontal="right" vertical="center" indent="1"/>
    </xf>
    <xf numFmtId="0" fontId="3" fillId="3" borderId="8" xfId="0" applyFont="1" applyFill="1" applyBorder="1" applyAlignment="1">
      <alignment horizontal="left" vertical="center" indent="1"/>
    </xf>
    <xf numFmtId="4" fontId="2" fillId="2" borderId="9" xfId="1" applyNumberFormat="1" applyFont="1" applyFill="1" applyBorder="1" applyAlignment="1">
      <alignment horizontal="right" vertical="center" indent="1"/>
    </xf>
    <xf numFmtId="0" fontId="3" fillId="3" borderId="10" xfId="0" applyFont="1" applyFill="1" applyBorder="1" applyAlignment="1">
      <alignment horizontal="left" vertical="center" indent="1"/>
    </xf>
    <xf numFmtId="4" fontId="2" fillId="2" borderId="11" xfId="1" applyNumberFormat="1" applyFont="1" applyFill="1" applyBorder="1" applyAlignment="1">
      <alignment horizontal="right" vertical="center" indent="1"/>
    </xf>
    <xf numFmtId="4" fontId="2" fillId="2" borderId="12" xfId="1" applyNumberFormat="1" applyFont="1" applyFill="1" applyBorder="1" applyAlignment="1">
      <alignment horizontal="right" vertical="center" indent="1"/>
    </xf>
    <xf numFmtId="4" fontId="2" fillId="2" borderId="13" xfId="1" applyNumberFormat="1" applyFont="1" applyFill="1" applyBorder="1" applyAlignment="1">
      <alignment horizontal="right" vertical="center" indent="1"/>
    </xf>
    <xf numFmtId="4" fontId="2" fillId="2" borderId="14" xfId="1" applyNumberFormat="1" applyFont="1" applyFill="1" applyBorder="1" applyAlignment="1">
      <alignment horizontal="right" vertical="center" indent="1"/>
    </xf>
    <xf numFmtId="4" fontId="2" fillId="2" borderId="15" xfId="1" applyNumberFormat="1" applyFont="1" applyFill="1" applyBorder="1" applyAlignment="1">
      <alignment horizontal="right" vertical="center" indent="1"/>
    </xf>
    <xf numFmtId="4" fontId="2" fillId="2" borderId="16" xfId="1" applyNumberFormat="1" applyFont="1" applyFill="1" applyBorder="1" applyAlignment="1">
      <alignment horizontal="right" vertical="center" indent="1"/>
    </xf>
    <xf numFmtId="0" fontId="3" fillId="3" borderId="17" xfId="0" applyFont="1" applyFill="1" applyBorder="1" applyAlignment="1">
      <alignment horizontal="left" vertical="center" indent="1"/>
    </xf>
    <xf numFmtId="4" fontId="2" fillId="2" borderId="18" xfId="1" applyNumberFormat="1" applyFont="1" applyFill="1" applyBorder="1" applyAlignment="1">
      <alignment horizontal="right" vertical="center" indent="1"/>
    </xf>
    <xf numFmtId="4" fontId="2" fillId="2" borderId="19" xfId="1" applyNumberFormat="1" applyFont="1" applyFill="1" applyBorder="1" applyAlignment="1">
      <alignment horizontal="right" vertical="center" indent="1"/>
    </xf>
    <xf numFmtId="4" fontId="2" fillId="2" borderId="20" xfId="1" applyNumberFormat="1" applyFont="1" applyFill="1" applyBorder="1" applyAlignment="1">
      <alignment horizontal="right" vertical="center" indent="1"/>
    </xf>
    <xf numFmtId="0" fontId="3" fillId="3" borderId="21" xfId="0" applyFont="1" applyFill="1" applyBorder="1" applyAlignment="1">
      <alignment horizontal="left" vertical="center" indent="1"/>
    </xf>
    <xf numFmtId="1" fontId="3" fillId="3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0" fillId="0" borderId="22" xfId="0" applyBorder="1"/>
    <xf numFmtId="0" fontId="0" fillId="0" borderId="23" xfId="0" applyBorder="1"/>
    <xf numFmtId="0" fontId="10" fillId="0" borderId="0" xfId="0" applyFont="1" applyAlignment="1">
      <alignment horizontal="right" indent="1"/>
    </xf>
    <xf numFmtId="0" fontId="0" fillId="0" borderId="0" xfId="0" applyAlignment="1">
      <alignment horizontal="right"/>
    </xf>
    <xf numFmtId="0" fontId="11" fillId="0" borderId="0" xfId="0" applyFont="1" applyAlignment="1">
      <alignment horizontal="right" indent="1"/>
    </xf>
    <xf numFmtId="165" fontId="12" fillId="0" borderId="0" xfId="1" applyNumberFormat="1" applyFont="1" applyFill="1" applyBorder="1" applyAlignment="1">
      <alignment horizontal="right" vertical="center"/>
    </xf>
    <xf numFmtId="166" fontId="13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165" fontId="15" fillId="0" borderId="0" xfId="0" applyNumberFormat="1" applyFont="1"/>
    <xf numFmtId="166" fontId="0" fillId="0" borderId="0" xfId="0" applyNumberFormat="1"/>
    <xf numFmtId="165" fontId="16" fillId="0" borderId="0" xfId="0" applyNumberFormat="1" applyFont="1" applyAlignment="1">
      <alignment horizontal="right"/>
    </xf>
    <xf numFmtId="166" fontId="17" fillId="0" borderId="0" xfId="0" applyNumberFormat="1" applyFont="1" applyAlignment="1">
      <alignment horizontal="right"/>
    </xf>
    <xf numFmtId="166" fontId="17" fillId="0" borderId="0" xfId="0" applyNumberFormat="1" applyFont="1"/>
    <xf numFmtId="0" fontId="1" fillId="0" borderId="0" xfId="0" applyFont="1" applyAlignment="1">
      <alignment horizontal="left" indent="1"/>
    </xf>
    <xf numFmtId="165" fontId="12" fillId="0" borderId="0" xfId="1" applyNumberFormat="1" applyFont="1" applyFill="1" applyBorder="1" applyAlignment="1">
      <alignment horizontal="right"/>
    </xf>
    <xf numFmtId="166" fontId="18" fillId="0" borderId="0" xfId="0" applyNumberFormat="1" applyFont="1"/>
    <xf numFmtId="0" fontId="19" fillId="0" borderId="0" xfId="0" applyFont="1"/>
    <xf numFmtId="4" fontId="18" fillId="0" borderId="0" xfId="0" applyNumberFormat="1" applyFont="1" applyAlignment="1">
      <alignment horizontal="left"/>
    </xf>
    <xf numFmtId="0" fontId="18" fillId="0" borderId="0" xfId="0" applyFont="1" applyAlignment="1">
      <alignment horizontal="left" indent="1"/>
    </xf>
    <xf numFmtId="4" fontId="17" fillId="0" borderId="0" xfId="0" applyNumberFormat="1" applyFont="1" applyAlignment="1">
      <alignment horizontal="left"/>
    </xf>
    <xf numFmtId="0" fontId="17" fillId="0" borderId="0" xfId="0" applyFont="1" applyAlignment="1">
      <alignment horizontal="left" indent="1"/>
    </xf>
    <xf numFmtId="0" fontId="2" fillId="0" borderId="0" xfId="0" quotePrefix="1" applyFont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166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0" fillId="0" borderId="0" xfId="0" applyFont="1" applyAlignment="1">
      <alignment horizontal="left" indent="1"/>
    </xf>
    <xf numFmtId="165" fontId="12" fillId="0" borderId="24" xfId="1" applyNumberFormat="1" applyFont="1" applyBorder="1" applyAlignment="1">
      <alignment horizontal="right" vertical="center"/>
    </xf>
    <xf numFmtId="166" fontId="13" fillId="0" borderId="25" xfId="0" applyNumberFormat="1" applyFont="1" applyBorder="1" applyAlignment="1">
      <alignment horizontal="right" vertical="center"/>
    </xf>
    <xf numFmtId="165" fontId="16" fillId="0" borderId="26" xfId="0" applyNumberFormat="1" applyFont="1" applyBorder="1" applyAlignment="1">
      <alignment horizontal="right"/>
    </xf>
    <xf numFmtId="166" fontId="17" fillId="0" borderId="27" xfId="0" applyNumberFormat="1" applyFont="1" applyBorder="1" applyAlignment="1">
      <alignment horizontal="right"/>
    </xf>
    <xf numFmtId="166" fontId="17" fillId="0" borderId="28" xfId="0" applyNumberFormat="1" applyFont="1" applyBorder="1"/>
    <xf numFmtId="166" fontId="17" fillId="0" borderId="29" xfId="0" applyNumberFormat="1" applyFont="1" applyBorder="1"/>
    <xf numFmtId="166" fontId="17" fillId="0" borderId="30" xfId="0" applyNumberFormat="1" applyFont="1" applyBorder="1"/>
    <xf numFmtId="165" fontId="12" fillId="0" borderId="24" xfId="1" applyNumberFormat="1" applyFont="1" applyBorder="1" applyAlignment="1">
      <alignment horizontal="right"/>
    </xf>
    <xf numFmtId="166" fontId="18" fillId="0" borderId="31" xfId="0" applyNumberFormat="1" applyFont="1" applyBorder="1"/>
    <xf numFmtId="166" fontId="18" fillId="0" borderId="32" xfId="0" applyNumberFormat="1" applyFont="1" applyBorder="1"/>
    <xf numFmtId="0" fontId="19" fillId="0" borderId="33" xfId="0" applyFont="1" applyBorder="1"/>
    <xf numFmtId="4" fontId="18" fillId="0" borderId="34" xfId="0" applyNumberFormat="1" applyFont="1" applyBorder="1" applyAlignment="1">
      <alignment horizontal="left"/>
    </xf>
    <xf numFmtId="0" fontId="18" fillId="0" borderId="35" xfId="0" applyFont="1" applyBorder="1" applyAlignment="1">
      <alignment horizontal="left" indent="1"/>
    </xf>
    <xf numFmtId="165" fontId="16" fillId="0" borderId="36" xfId="0" applyNumberFormat="1" applyFont="1" applyBorder="1" applyAlignment="1">
      <alignment horizontal="right"/>
    </xf>
    <xf numFmtId="166" fontId="17" fillId="0" borderId="37" xfId="0" applyNumberFormat="1" applyFont="1" applyBorder="1" applyAlignment="1">
      <alignment horizontal="right"/>
    </xf>
    <xf numFmtId="166" fontId="17" fillId="0" borderId="38" xfId="0" applyNumberFormat="1" applyFont="1" applyBorder="1"/>
    <xf numFmtId="166" fontId="17" fillId="0" borderId="39" xfId="0" applyNumberFormat="1" applyFont="1" applyBorder="1"/>
    <xf numFmtId="166" fontId="17" fillId="0" borderId="40" xfId="0" applyNumberFormat="1" applyFont="1" applyBorder="1"/>
    <xf numFmtId="166" fontId="17" fillId="0" borderId="41" xfId="0" applyNumberFormat="1" applyFont="1" applyBorder="1" applyAlignment="1">
      <alignment horizontal="right"/>
    </xf>
    <xf numFmtId="166" fontId="17" fillId="0" borderId="42" xfId="0" applyNumberFormat="1" applyFont="1" applyBorder="1"/>
    <xf numFmtId="166" fontId="17" fillId="0" borderId="43" xfId="0" applyNumberFormat="1" applyFont="1" applyBorder="1"/>
    <xf numFmtId="166" fontId="17" fillId="0" borderId="44" xfId="0" applyNumberFormat="1" applyFont="1" applyBorder="1"/>
    <xf numFmtId="4" fontId="17" fillId="0" borderId="36" xfId="0" applyNumberFormat="1" applyFont="1" applyBorder="1" applyAlignment="1">
      <alignment horizontal="left"/>
    </xf>
    <xf numFmtId="0" fontId="17" fillId="0" borderId="36" xfId="0" applyFont="1" applyBorder="1" applyAlignment="1">
      <alignment horizontal="left" indent="1"/>
    </xf>
    <xf numFmtId="166" fontId="17" fillId="0" borderId="45" xfId="0" applyNumberFormat="1" applyFont="1" applyBorder="1" applyAlignment="1">
      <alignment horizontal="right"/>
    </xf>
    <xf numFmtId="166" fontId="17" fillId="0" borderId="46" xfId="0" applyNumberFormat="1" applyFont="1" applyBorder="1"/>
    <xf numFmtId="166" fontId="17" fillId="0" borderId="47" xfId="0" applyNumberFormat="1" applyFont="1" applyBorder="1"/>
    <xf numFmtId="0" fontId="2" fillId="0" borderId="48" xfId="0" quotePrefix="1" applyFont="1" applyBorder="1" applyAlignment="1">
      <alignment horizontal="center" vertical="center" wrapText="1"/>
    </xf>
    <xf numFmtId="0" fontId="2" fillId="0" borderId="49" xfId="0" quotePrefix="1" applyFont="1" applyBorder="1" applyAlignment="1">
      <alignment horizontal="center" vertical="center" wrapText="1"/>
    </xf>
    <xf numFmtId="49" fontId="2" fillId="0" borderId="51" xfId="0" applyNumberFormat="1" applyFont="1" applyBorder="1" applyAlignment="1">
      <alignment horizontal="center" wrapText="1"/>
    </xf>
    <xf numFmtId="166" fontId="2" fillId="0" borderId="49" xfId="0" applyNumberFormat="1" applyFont="1" applyBorder="1" applyAlignment="1">
      <alignment horizontal="center" wrapText="1"/>
    </xf>
    <xf numFmtId="166" fontId="2" fillId="0" borderId="51" xfId="0" applyNumberFormat="1" applyFont="1" applyBorder="1" applyAlignment="1">
      <alignment horizontal="center" wrapText="1"/>
    </xf>
    <xf numFmtId="0" fontId="2" fillId="0" borderId="51" xfId="0" applyFont="1" applyBorder="1" applyAlignment="1">
      <alignment horizontal="center" wrapText="1"/>
    </xf>
    <xf numFmtId="166" fontId="21" fillId="0" borderId="0" xfId="0" applyNumberFormat="1" applyFont="1" applyAlignment="1">
      <alignment horizontal="right"/>
    </xf>
    <xf numFmtId="0" fontId="22" fillId="0" borderId="0" xfId="0" applyFont="1" applyAlignment="1">
      <alignment horizontal="right" indent="1"/>
    </xf>
    <xf numFmtId="0" fontId="0" fillId="0" borderId="52" xfId="0" applyBorder="1"/>
    <xf numFmtId="0" fontId="23" fillId="0" borderId="52" xfId="0" applyFont="1" applyBorder="1" applyAlignment="1">
      <alignment horizontal="left" indent="1"/>
    </xf>
    <xf numFmtId="0" fontId="24" fillId="0" borderId="53" xfId="0" applyFont="1" applyBorder="1" applyAlignment="1">
      <alignment horizontal="right" indent="1"/>
    </xf>
    <xf numFmtId="0" fontId="0" fillId="0" borderId="53" xfId="0" applyBorder="1"/>
    <xf numFmtId="0" fontId="23" fillId="0" borderId="53" xfId="0" applyFont="1" applyBorder="1" applyAlignment="1">
      <alignment horizontal="left" indent="1"/>
    </xf>
    <xf numFmtId="0" fontId="22" fillId="0" borderId="0" xfId="0" applyFont="1" applyAlignment="1">
      <alignment horizontal="right"/>
    </xf>
    <xf numFmtId="0" fontId="25" fillId="0" borderId="0" xfId="0" applyFont="1" applyAlignment="1">
      <alignment horizontal="left" indent="1"/>
    </xf>
    <xf numFmtId="0" fontId="26" fillId="0" borderId="0" xfId="0" applyFont="1" applyAlignment="1">
      <alignment horizontal="right"/>
    </xf>
    <xf numFmtId="0" fontId="27" fillId="0" borderId="0" xfId="0" applyFont="1" applyAlignment="1">
      <alignment horizontal="left" vertical="center" indent="1"/>
    </xf>
    <xf numFmtId="164" fontId="17" fillId="0" borderId="0" xfId="1" applyFont="1" applyBorder="1"/>
    <xf numFmtId="164" fontId="17" fillId="0" borderId="27" xfId="1" applyFont="1" applyBorder="1"/>
    <xf numFmtId="164" fontId="17" fillId="0" borderId="28" xfId="1" applyFont="1" applyBorder="1"/>
    <xf numFmtId="164" fontId="17" fillId="0" borderId="54" xfId="1" applyFont="1" applyBorder="1"/>
    <xf numFmtId="164" fontId="17" fillId="0" borderId="29" xfId="1" applyFont="1" applyBorder="1"/>
    <xf numFmtId="164" fontId="17" fillId="0" borderId="55" xfId="1" applyFont="1" applyBorder="1"/>
    <xf numFmtId="4" fontId="17" fillId="0" borderId="0" xfId="0" applyNumberFormat="1" applyFont="1" applyAlignment="1">
      <alignment horizontal="left" indent="1"/>
    </xf>
    <xf numFmtId="4" fontId="17" fillId="0" borderId="0" xfId="1" applyNumberFormat="1" applyFont="1" applyBorder="1"/>
    <xf numFmtId="4" fontId="17" fillId="0" borderId="37" xfId="1" applyNumberFormat="1" applyFont="1" applyBorder="1"/>
    <xf numFmtId="4" fontId="17" fillId="0" borderId="38" xfId="1" applyNumberFormat="1" applyFont="1" applyBorder="1"/>
    <xf numFmtId="4" fontId="17" fillId="0" borderId="56" xfId="1" applyNumberFormat="1" applyFont="1" applyBorder="1"/>
    <xf numFmtId="4" fontId="17" fillId="0" borderId="39" xfId="1" applyNumberFormat="1" applyFont="1" applyBorder="1"/>
    <xf numFmtId="4" fontId="17" fillId="0" borderId="57" xfId="1" applyNumberFormat="1" applyFont="1" applyBorder="1"/>
    <xf numFmtId="4" fontId="17" fillId="0" borderId="41" xfId="1" applyNumberFormat="1" applyFont="1" applyBorder="1"/>
    <xf numFmtId="4" fontId="17" fillId="0" borderId="42" xfId="1" applyNumberFormat="1" applyFont="1" applyBorder="1"/>
    <xf numFmtId="4" fontId="17" fillId="0" borderId="58" xfId="1" applyNumberFormat="1" applyFont="1" applyBorder="1"/>
    <xf numFmtId="4" fontId="17" fillId="0" borderId="43" xfId="1" applyNumberFormat="1" applyFont="1" applyBorder="1"/>
    <xf numFmtId="4" fontId="17" fillId="0" borderId="46" xfId="1" applyNumberFormat="1" applyFont="1" applyBorder="1"/>
    <xf numFmtId="4" fontId="17" fillId="0" borderId="36" xfId="0" applyNumberFormat="1" applyFont="1" applyBorder="1" applyAlignment="1">
      <alignment horizontal="left" indent="1"/>
    </xf>
    <xf numFmtId="164" fontId="17" fillId="0" borderId="59" xfId="1" applyFont="1" applyBorder="1"/>
    <xf numFmtId="164" fontId="17" fillId="0" borderId="60" xfId="1" applyFont="1" applyBorder="1"/>
    <xf numFmtId="164" fontId="17" fillId="0" borderId="61" xfId="1" applyFont="1" applyBorder="1"/>
    <xf numFmtId="164" fontId="17" fillId="0" borderId="62" xfId="1" applyFont="1" applyBorder="1"/>
    <xf numFmtId="164" fontId="17" fillId="0" borderId="63" xfId="1" applyFont="1" applyBorder="1"/>
    <xf numFmtId="166" fontId="17" fillId="0" borderId="54" xfId="0" applyNumberFormat="1" applyFont="1" applyBorder="1"/>
    <xf numFmtId="166" fontId="18" fillId="0" borderId="24" xfId="0" applyNumberFormat="1" applyFont="1" applyBorder="1"/>
    <xf numFmtId="166" fontId="17" fillId="0" borderId="56" xfId="0" applyNumberFormat="1" applyFont="1" applyBorder="1"/>
    <xf numFmtId="166" fontId="17" fillId="0" borderId="58" xfId="0" applyNumberFormat="1" applyFont="1" applyBorder="1"/>
    <xf numFmtId="166" fontId="17" fillId="0" borderId="64" xfId="0" applyNumberFormat="1" applyFont="1" applyBorder="1"/>
    <xf numFmtId="166" fontId="17" fillId="0" borderId="31" xfId="0" applyNumberFormat="1" applyFont="1" applyBorder="1"/>
    <xf numFmtId="166" fontId="17" fillId="0" borderId="65" xfId="0" applyNumberFormat="1" applyFont="1" applyBorder="1"/>
    <xf numFmtId="166" fontId="17" fillId="0" borderId="66" xfId="0" applyNumberFormat="1" applyFont="1" applyBorder="1"/>
    <xf numFmtId="166" fontId="17" fillId="0" borderId="37" xfId="0" applyNumberFormat="1" applyFont="1" applyBorder="1"/>
    <xf numFmtId="166" fontId="17" fillId="0" borderId="41" xfId="0" applyNumberFormat="1" applyFont="1" applyBorder="1"/>
    <xf numFmtId="166" fontId="17" fillId="0" borderId="67" xfId="0" applyNumberFormat="1" applyFont="1" applyBorder="1"/>
    <xf numFmtId="0" fontId="14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0" fillId="0" borderId="50" xfId="0" applyBorder="1" applyAlignment="1">
      <alignment horizontal="left" indent="1"/>
    </xf>
  </cellXfs>
  <cellStyles count="2">
    <cellStyle name="Co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ca-ES"/>
              <a:t>Ingressos - Exercici corrent</a:t>
            </a:r>
          </a:p>
        </c:rich>
      </c:tx>
      <c:layout>
        <c:manualLayout>
          <c:xMode val="edge"/>
          <c:yMode val="edge"/>
          <c:x val="0.33124999999999999"/>
          <c:y val="2.5882352941176471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44"/>
      <c:rotY val="20"/>
      <c:depthPercent val="100"/>
      <c:rAngAx val="1"/>
    </c:view3D>
    <c:floor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CC99" mc:Ignorable="a14" a14:legacySpreadsheetColorIndex="47"/>
            </a:gs>
            <a:gs pos="100000">
              <a:srgbClr xmlns:mc="http://schemas.openxmlformats.org/markup-compatibility/2006" xmlns:a14="http://schemas.microsoft.com/office/drawing/2010/main" val="FFFFCC" mc:Ignorable="a14" a14:legacySpreadsheetColorIndex="26"/>
            </a:gs>
          </a:gsLst>
          <a:path path="rect">
            <a:fillToRect l="50000" t="50000" r="50000" b="50000"/>
          </a:path>
        </a:gradFill>
        <a:ln w="3175">
          <a:solidFill>
            <a:srgbClr val="8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CC99" mc:Ignorable="a14" a14:legacySpreadsheetColorIndex="47"/>
            </a:gs>
            <a:gs pos="100000">
              <a:srgbClr xmlns:mc="http://schemas.openxmlformats.org/markup-compatibility/2006" xmlns:a14="http://schemas.microsoft.com/office/drawing/2010/main" val="FFFFCC" mc:Ignorable="a14" a14:legacySpreadsheetColorIndex="26"/>
            </a:gs>
          </a:gsLst>
          <a:path path="rect">
            <a:fillToRect l="50000" t="50000" r="50000" b="50000"/>
          </a:path>
        </a:gradFill>
        <a:ln w="3175">
          <a:solidFill>
            <a:srgbClr val="00000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CC99" mc:Ignorable="a14" a14:legacySpreadsheetColorIndex="47"/>
            </a:gs>
            <a:gs pos="100000">
              <a:srgbClr xmlns:mc="http://schemas.openxmlformats.org/markup-compatibility/2006" xmlns:a14="http://schemas.microsoft.com/office/drawing/2010/main" val="FFFFCC" mc:Ignorable="a14" a14:legacySpreadsheetColorIndex="26"/>
            </a:gs>
          </a:gsLst>
          <a:path path="rect">
            <a:fillToRect l="50000" t="50000" r="50000" b="50000"/>
          </a:path>
        </a:gra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225"/>
          <c:y val="0.15764705882352942"/>
          <c:w val="0.86"/>
          <c:h val="0.6752941176470588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8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CGrafics!$B$8:$F$9</c:f>
              <c:multiLvlStrCache>
                <c:ptCount val="5"/>
                <c:lvl>
                  <c:pt idx="0">
                    <c:v>1.410,97</c:v>
                  </c:pt>
                  <c:pt idx="1">
                    <c:v>1.675,42</c:v>
                  </c:pt>
                  <c:pt idx="2">
                    <c:v>489,63</c:v>
                  </c:pt>
                  <c:pt idx="3">
                    <c:v>401,62</c:v>
                  </c:pt>
                  <c:pt idx="4">
                    <c:v>88,02</c:v>
                  </c:pt>
                </c:lvl>
                <c:lvl>
                  <c:pt idx="0">
                    <c:v>Previsions inicials</c:v>
                  </c:pt>
                  <c:pt idx="1">
                    <c:v>Previsions definitives</c:v>
                  </c:pt>
                  <c:pt idx="2">
                    <c:v>Drets reconeguts nets</c:v>
                  </c:pt>
                  <c:pt idx="3">
                    <c:v>Cobraments realitzats</c:v>
                  </c:pt>
                  <c:pt idx="4">
                    <c:v>Pendent de cobrament</c:v>
                  </c:pt>
                </c:lvl>
              </c:multiLvlStrCache>
            </c:multiLvlStrRef>
          </c:cat>
          <c:val>
            <c:numRef>
              <c:f>CGrafics!$B$9:$F$9</c:f>
              <c:numCache>
                <c:formatCode>#,##0.00</c:formatCode>
                <c:ptCount val="5"/>
                <c:pt idx="0">
                  <c:v>1410.97</c:v>
                </c:pt>
                <c:pt idx="1">
                  <c:v>1675.4153492600003</c:v>
                </c:pt>
                <c:pt idx="2">
                  <c:v>489.63164605999975</c:v>
                </c:pt>
                <c:pt idx="3">
                  <c:v>401.61629654999996</c:v>
                </c:pt>
                <c:pt idx="4">
                  <c:v>88.015349510000007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D3-4C11-90DA-0B353CBA63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61957760"/>
        <c:axId val="161959296"/>
        <c:axId val="0"/>
      </c:bar3DChart>
      <c:catAx>
        <c:axId val="161957760"/>
        <c:scaling>
          <c:orientation val="minMax"/>
        </c:scaling>
        <c:delete val="0"/>
        <c:axPos val="b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ca-ES"/>
          </a:p>
        </c:txPr>
        <c:crossAx val="161959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959296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25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ca-ES"/>
                  <a:t>milions d'euros</a:t>
                </a:r>
              </a:p>
            </c:rich>
          </c:tx>
          <c:layout>
            <c:manualLayout>
              <c:xMode val="edge"/>
              <c:yMode val="edge"/>
              <c:x val="6.3750000000000001E-2"/>
              <c:y val="0.395294117647058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ca-ES"/>
          </a:p>
        </c:txPr>
        <c:crossAx val="1619577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ca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ca-ES"/>
              <a:t>Drets reconeguts sobre previsions definitives
per capítols - exercici corrent</a:t>
            </a:r>
          </a:p>
        </c:rich>
      </c:tx>
      <c:layout>
        <c:manualLayout>
          <c:xMode val="edge"/>
          <c:yMode val="edge"/>
          <c:x val="0.2175"/>
          <c:y val="2.4719128246936718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49"/>
      <c:rotY val="20"/>
      <c:depthPercent val="100"/>
      <c:rAngAx val="1"/>
    </c:view3D>
    <c:floor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CC99" mc:Ignorable="a14" a14:legacySpreadsheetColorIndex="47"/>
            </a:gs>
            <a:gs pos="100000">
              <a:srgbClr xmlns:mc="http://schemas.openxmlformats.org/markup-compatibility/2006" xmlns:a14="http://schemas.microsoft.com/office/drawing/2010/main" val="FFFFCC" mc:Ignorable="a14" a14:legacySpreadsheetColorIndex="26"/>
            </a:gs>
          </a:gsLst>
          <a:path path="rect">
            <a:fillToRect l="50000" t="50000" r="50000" b="50000"/>
          </a:path>
        </a:gra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CC99" mc:Ignorable="a14" a14:legacySpreadsheetColorIndex="47"/>
            </a:gs>
            <a:gs pos="100000">
              <a:srgbClr xmlns:mc="http://schemas.openxmlformats.org/markup-compatibility/2006" xmlns:a14="http://schemas.microsoft.com/office/drawing/2010/main" val="FFFFCC" mc:Ignorable="a14" a14:legacySpreadsheetColorIndex="26"/>
            </a:gs>
          </a:gsLst>
          <a:path path="rect">
            <a:fillToRect l="50000" t="50000" r="50000" b="50000"/>
          </a:path>
        </a:gradFill>
        <a:ln w="12700">
          <a:solidFill>
            <a:srgbClr val="00000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CC99" mc:Ignorable="a14" a14:legacySpreadsheetColorIndex="47"/>
            </a:gs>
            <a:gs pos="100000">
              <a:srgbClr xmlns:mc="http://schemas.openxmlformats.org/markup-compatibility/2006" xmlns:a14="http://schemas.microsoft.com/office/drawing/2010/main" val="FFFFCC" mc:Ignorable="a14" a14:legacySpreadsheetColorIndex="26"/>
            </a:gs>
          </a:gsLst>
          <a:path path="rect">
            <a:fillToRect l="50000" t="50000" r="50000" b="50000"/>
          </a:path>
        </a:gradFill>
        <a:ln w="12700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6500000000000001"/>
          <c:y val="0.18426986511352825"/>
          <c:w val="0.79749999999999999"/>
          <c:h val="0.68988839743723385"/>
        </c:manualLayout>
      </c:layout>
      <c:bar3DChart>
        <c:barDir val="col"/>
        <c:grouping val="clustered"/>
        <c:varyColors val="0"/>
        <c:ser>
          <c:idx val="0"/>
          <c:order val="0"/>
          <c:tx>
            <c:v>Drets</c:v>
          </c:tx>
          <c:spPr>
            <a:solidFill>
              <a:srgbClr val="8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CGrafics!$B$17:$J$17</c:f>
              <c:numCache>
                <c:formatCode>#,##0.00</c:formatCode>
                <c:ptCount val="9"/>
                <c:pt idx="0">
                  <c:v>74.977687660000001</c:v>
                </c:pt>
                <c:pt idx="1">
                  <c:v>50.716881559999997</c:v>
                </c:pt>
                <c:pt idx="2">
                  <c:v>3.9951640499999996</c:v>
                </c:pt>
                <c:pt idx="3">
                  <c:v>332.73726112999981</c:v>
                </c:pt>
                <c:pt idx="4">
                  <c:v>5.1243060500000004</c:v>
                </c:pt>
                <c:pt idx="5">
                  <c:v>3.2521237799999998</c:v>
                </c:pt>
                <c:pt idx="6">
                  <c:v>1.0503112800000001</c:v>
                </c:pt>
                <c:pt idx="7">
                  <c:v>17.777910550000001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09-4A9C-9C5C-9AC1849B66A0}"/>
            </c:ext>
          </c:extLst>
        </c:ser>
        <c:ser>
          <c:idx val="1"/>
          <c:order val="1"/>
          <c:tx>
            <c:v>Pr.definitives</c:v>
          </c:tx>
          <c:spPr>
            <a:solidFill>
              <a:srgbClr val="FF99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CGrafics!$B$18:$J$18</c:f>
              <c:numCache>
                <c:formatCode>#,##0.00</c:formatCode>
                <c:ptCount val="9"/>
                <c:pt idx="0">
                  <c:v>209.4907</c:v>
                </c:pt>
                <c:pt idx="1">
                  <c:v>119.2928</c:v>
                </c:pt>
                <c:pt idx="2">
                  <c:v>6.0461</c:v>
                </c:pt>
                <c:pt idx="3">
                  <c:v>823.63031122000007</c:v>
                </c:pt>
                <c:pt idx="4">
                  <c:v>7.1546000000000003</c:v>
                </c:pt>
                <c:pt idx="5">
                  <c:v>0</c:v>
                </c:pt>
                <c:pt idx="6">
                  <c:v>4.0047406800000003</c:v>
                </c:pt>
                <c:pt idx="7">
                  <c:v>505.79609736000003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09-4A9C-9C5C-9AC1849B66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62334208"/>
        <c:axId val="162335744"/>
        <c:axId val="0"/>
      </c:bar3DChart>
      <c:catAx>
        <c:axId val="162334208"/>
        <c:scaling>
          <c:orientation val="minMax"/>
        </c:scaling>
        <c:delete val="0"/>
        <c:axPos val="b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ca-ES"/>
          </a:p>
        </c:txPr>
        <c:crossAx val="162335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335744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ca-ES"/>
                  <a:t>milions d'euros</a:t>
                </a:r>
              </a:p>
            </c:rich>
          </c:tx>
          <c:layout>
            <c:manualLayout>
              <c:xMode val="edge"/>
              <c:yMode val="edge"/>
              <c:x val="8.2500000000000004E-2"/>
              <c:y val="0.4044948258589644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ca-ES"/>
          </a:p>
        </c:txPr>
        <c:crossAx val="162334208"/>
        <c:crosses val="autoZero"/>
        <c:crossBetween val="between"/>
      </c:valAx>
      <c:dTable>
        <c:showHorzBorder val="1"/>
        <c:showVertBorder val="1"/>
        <c:showOutline val="0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ca-E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6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ca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ca-ES" sz="15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Situació dels ingressos - Exercici corrent</a:t>
            </a:r>
          </a:p>
          <a:p>
            <a:pPr>
              <a:defRPr sz="15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ca-ES" sz="15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milions d'euros</a:t>
            </a:r>
          </a:p>
        </c:rich>
      </c:tx>
      <c:layout>
        <c:manualLayout>
          <c:xMode val="edge"/>
          <c:yMode val="edge"/>
          <c:x val="0.20874999999999999"/>
          <c:y val="3.095245292144001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0125000000000002"/>
          <c:y val="0.34523889796990787"/>
          <c:w val="0.4"/>
          <c:h val="0.30238165546329859"/>
        </c:manualLayout>
      </c:layout>
      <c:pie3DChart>
        <c:varyColors val="1"/>
        <c:ser>
          <c:idx val="0"/>
          <c:order val="0"/>
          <c:spPr>
            <a:solidFill>
              <a:srgbClr val="FF8080"/>
            </a:solidFill>
            <a:ln w="12700">
              <a:solidFill>
                <a:srgbClr val="8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80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25-42C2-97FA-2A4EB33713FC}"/>
              </c:ext>
            </c:extLst>
          </c:dPt>
          <c:dPt>
            <c:idx val="1"/>
            <c:bubble3D val="0"/>
            <c:spPr>
              <a:solidFill>
                <a:srgbClr val="FFCC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25-42C2-97FA-2A4EB33713FC}"/>
              </c:ext>
            </c:extLst>
          </c:dPt>
          <c:dLbls>
            <c:dLbl>
              <c:idx val="0"/>
              <c:layout>
                <c:manualLayout>
                  <c:x val="1.1222047244094459E-2"/>
                  <c:y val="0.16228330279594472"/>
                </c:manualLayout>
              </c:layout>
              <c:dLblPos val="bestFit"/>
              <c:showLegendKey val="1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C25-42C2-97FA-2A4EB33713FC}"/>
                </c:ext>
              </c:extLst>
            </c:dLbl>
            <c:dLbl>
              <c:idx val="1"/>
              <c:layout>
                <c:manualLayout>
                  <c:x val="9.0383202099737492E-3"/>
                  <c:y val="-0.10412873559843733"/>
                </c:manualLayout>
              </c:layout>
              <c:dLblPos val="bestFit"/>
              <c:showLegendKey val="1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C25-42C2-97FA-2A4EB33713FC}"/>
                </c:ext>
              </c:extLst>
            </c:dLbl>
            <c:numFmt formatCode="#,##0.0_ ;\-#,##0.0\ 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950" b="1" i="0" u="none" strike="noStrike" baseline="0">
                    <a:solidFill>
                      <a:srgbClr val="FF6600"/>
                    </a:solidFill>
                    <a:latin typeface="Verdana"/>
                    <a:ea typeface="Verdana"/>
                    <a:cs typeface="Verdana"/>
                  </a:defRPr>
                </a:pPr>
                <a:endParaRPr lang="ca-ES"/>
              </a:p>
            </c:txPr>
            <c:showLegendKey val="1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12700">
                  <a:solidFill>
                    <a:srgbClr val="FF8080"/>
                  </a:solidFill>
                  <a:prstDash val="solid"/>
                </a:ln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CGrafics!$A$23:$A$24</c:f>
              <c:strCache>
                <c:ptCount val="2"/>
                <c:pt idx="0">
                  <c:v>recaptació neta</c:v>
                </c:pt>
                <c:pt idx="1">
                  <c:v>pendent de cobrament</c:v>
                </c:pt>
              </c:strCache>
            </c:strRef>
          </c:cat>
          <c:val>
            <c:numRef>
              <c:f>CGrafics!$B$23:$B$24</c:f>
              <c:numCache>
                <c:formatCode>#,##0.00</c:formatCode>
                <c:ptCount val="2"/>
                <c:pt idx="0">
                  <c:v>401.61629654999996</c:v>
                </c:pt>
                <c:pt idx="1">
                  <c:v>88.015349510000007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C25-42C2-97FA-2A4EB33713FC}"/>
            </c:ext>
          </c:extLst>
        </c:ser>
        <c:dLbls>
          <c:showLegendKey val="1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6874999999999999"/>
          <c:y val="0.88333538721955729"/>
          <c:w val="0.4975"/>
          <c:h val="6.42858637599138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215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ca-E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325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ca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25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ca-ES"/>
              <a:t>Despeses - Exercici corrent</a:t>
            </a:r>
          </a:p>
        </c:rich>
      </c:tx>
      <c:layout>
        <c:manualLayout>
          <c:xMode val="edge"/>
          <c:yMode val="edge"/>
          <c:x val="0.30461959735340266"/>
          <c:y val="3.0588235294117649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44"/>
      <c:rotY val="20"/>
      <c:depthPercent val="100"/>
      <c:rAngAx val="1"/>
    </c:view3D>
    <c:floor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CC99" mc:Ignorable="a14" a14:legacySpreadsheetColorIndex="47"/>
            </a:gs>
            <a:gs pos="100000">
              <a:srgbClr xmlns:mc="http://schemas.openxmlformats.org/markup-compatibility/2006" xmlns:a14="http://schemas.microsoft.com/office/drawing/2010/main" val="FFFFCC" mc:Ignorable="a14" a14:legacySpreadsheetColorIndex="26"/>
            </a:gs>
          </a:gsLst>
          <a:path path="rect">
            <a:fillToRect l="50000" t="50000" r="50000" b="50000"/>
          </a:path>
        </a:gra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CC99" mc:Ignorable="a14" a14:legacySpreadsheetColorIndex="47"/>
            </a:gs>
            <a:gs pos="100000">
              <a:srgbClr xmlns:mc="http://schemas.openxmlformats.org/markup-compatibility/2006" xmlns:a14="http://schemas.microsoft.com/office/drawing/2010/main" val="FFFFCC" mc:Ignorable="a14" a14:legacySpreadsheetColorIndex="26"/>
            </a:gs>
          </a:gsLst>
          <a:path path="rect">
            <a:fillToRect l="50000" t="50000" r="50000" b="50000"/>
          </a:path>
        </a:gradFill>
        <a:ln w="12700">
          <a:solidFill>
            <a:srgbClr val="00000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CC99" mc:Ignorable="a14" a14:legacySpreadsheetColorIndex="47"/>
            </a:gs>
            <a:gs pos="100000">
              <a:srgbClr xmlns:mc="http://schemas.openxmlformats.org/markup-compatibility/2006" xmlns:a14="http://schemas.microsoft.com/office/drawing/2010/main" val="FFFFCC" mc:Ignorable="a14" a14:legacySpreadsheetColorIndex="26"/>
            </a:gs>
          </a:gsLst>
          <a:path path="rect">
            <a:fillToRect l="50000" t="50000" r="50000" b="50000"/>
          </a:path>
        </a:gradFill>
        <a:ln w="12700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2234721533046501"/>
          <c:y val="0.16"/>
          <c:w val="0.86017583023153454"/>
          <c:h val="0.6729411764705882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8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CGrafics!$B$29:$G$30</c:f>
              <c:multiLvlStrCache>
                <c:ptCount val="6"/>
                <c:lvl>
                  <c:pt idx="0">
                    <c:v>1.410,97</c:v>
                  </c:pt>
                  <c:pt idx="1">
                    <c:v>1.675,42</c:v>
                  </c:pt>
                  <c:pt idx="2">
                    <c:v>1.259,28</c:v>
                  </c:pt>
                  <c:pt idx="3">
                    <c:v>828,60</c:v>
                  </c:pt>
                  <c:pt idx="4">
                    <c:v>797,50</c:v>
                  </c:pt>
                  <c:pt idx="5">
                    <c:v>31,09</c:v>
                  </c:pt>
                </c:lvl>
                <c:lvl>
                  <c:pt idx="0">
                    <c:v>Crèdits inicials</c:v>
                  </c:pt>
                  <c:pt idx="1">
                    <c:v>Crèdits definitius</c:v>
                  </c:pt>
                  <c:pt idx="2">
                    <c:v>Disposicions</c:v>
                  </c:pt>
                  <c:pt idx="3">
                    <c:v>Obligacions reconegudes</c:v>
                  </c:pt>
                  <c:pt idx="4">
                    <c:v>Pagaments realitzats</c:v>
                  </c:pt>
                  <c:pt idx="5">
                    <c:v>Pendent de pagament</c:v>
                  </c:pt>
                </c:lvl>
              </c:multiLvlStrCache>
            </c:multiLvlStrRef>
          </c:cat>
          <c:val>
            <c:numRef>
              <c:f>CGrafics!$B$30:$G$30</c:f>
              <c:numCache>
                <c:formatCode>#,##0.00</c:formatCode>
                <c:ptCount val="6"/>
                <c:pt idx="0">
                  <c:v>1410.9700000000003</c:v>
                </c:pt>
                <c:pt idx="1">
                  <c:v>1675.4153492600001</c:v>
                </c:pt>
                <c:pt idx="2">
                  <c:v>1259.2830255199997</c:v>
                </c:pt>
                <c:pt idx="3">
                  <c:v>828.59676115000002</c:v>
                </c:pt>
                <c:pt idx="4">
                  <c:v>797.50375140999995</c:v>
                </c:pt>
                <c:pt idx="5">
                  <c:v>31.093009740000003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E5-4F71-B9F1-97B4F940C6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59763456"/>
        <c:axId val="159769344"/>
        <c:axId val="0"/>
      </c:bar3DChart>
      <c:catAx>
        <c:axId val="159763456"/>
        <c:scaling>
          <c:orientation val="minMax"/>
        </c:scaling>
        <c:delete val="0"/>
        <c:axPos val="b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ca-ES"/>
          </a:p>
        </c:txPr>
        <c:crossAx val="159769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769344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25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ca-ES"/>
                  <a:t>milions d'euros</a:t>
                </a:r>
              </a:p>
            </c:rich>
          </c:tx>
          <c:layout>
            <c:manualLayout>
              <c:xMode val="edge"/>
              <c:yMode val="edge"/>
              <c:x val="6.2422048637992354E-2"/>
              <c:y val="0.3929411764705882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ca-ES"/>
          </a:p>
        </c:txPr>
        <c:crossAx val="1597634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ca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ca-ES"/>
              <a:t>Despeses compromeses sobre crèdits definitius
per capítols - exercici corrent</a:t>
            </a:r>
          </a:p>
        </c:rich>
      </c:tx>
      <c:layout>
        <c:manualLayout>
          <c:xMode val="edge"/>
          <c:yMode val="edge"/>
          <c:x val="0.21"/>
          <c:y val="2.9787234042553193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47"/>
      <c:rotY val="20"/>
      <c:depthPercent val="100"/>
      <c:rAngAx val="1"/>
    </c:view3D>
    <c:floor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CC99" mc:Ignorable="a14" a14:legacySpreadsheetColorIndex="47"/>
            </a:gs>
            <a:gs pos="100000">
              <a:srgbClr xmlns:mc="http://schemas.openxmlformats.org/markup-compatibility/2006" xmlns:a14="http://schemas.microsoft.com/office/drawing/2010/main" val="FFFFCC" mc:Ignorable="a14" a14:legacySpreadsheetColorIndex="26"/>
            </a:gs>
          </a:gsLst>
          <a:path path="rect">
            <a:fillToRect l="50000" t="50000" r="50000" b="50000"/>
          </a:path>
        </a:gra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CC99" mc:Ignorable="a14" a14:legacySpreadsheetColorIndex="47"/>
            </a:gs>
            <a:gs pos="100000">
              <a:srgbClr xmlns:mc="http://schemas.openxmlformats.org/markup-compatibility/2006" xmlns:a14="http://schemas.microsoft.com/office/drawing/2010/main" val="FFFFCC" mc:Ignorable="a14" a14:legacySpreadsheetColorIndex="26"/>
            </a:gs>
          </a:gsLst>
          <a:path path="rect">
            <a:fillToRect l="50000" t="50000" r="50000" b="50000"/>
          </a:path>
        </a:gradFill>
        <a:ln w="12700">
          <a:solidFill>
            <a:srgbClr val="00000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CC99" mc:Ignorable="a14" a14:legacySpreadsheetColorIndex="47"/>
            </a:gs>
            <a:gs pos="100000">
              <a:srgbClr xmlns:mc="http://schemas.openxmlformats.org/markup-compatibility/2006" xmlns:a14="http://schemas.microsoft.com/office/drawing/2010/main" val="FFFFCC" mc:Ignorable="a14" a14:legacySpreadsheetColorIndex="26"/>
            </a:gs>
          </a:gsLst>
          <a:path path="rect">
            <a:fillToRect l="50000" t="50000" r="50000" b="50000"/>
          </a:path>
        </a:gradFill>
        <a:ln w="12700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875"/>
          <c:y val="0.21276595744680851"/>
          <c:w val="0.79500000000000004"/>
          <c:h val="0.64468085106382977"/>
        </c:manualLayout>
      </c:layout>
      <c:bar3DChart>
        <c:barDir val="col"/>
        <c:grouping val="clustered"/>
        <c:varyColors val="0"/>
        <c:ser>
          <c:idx val="0"/>
          <c:order val="0"/>
          <c:tx>
            <c:v>Despeses comp.</c:v>
          </c:tx>
          <c:spPr>
            <a:solidFill>
              <a:srgbClr val="8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CGrafics!$B$35:$J$35</c:f>
              <c:numCache>
                <c:formatCode>0</c:formatCod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</c:numCache>
            </c:numRef>
          </c:cat>
          <c:val>
            <c:numRef>
              <c:f>CGrafics!$B$38:$J$38</c:f>
              <c:numCache>
                <c:formatCode>#,##0.00</c:formatCode>
                <c:ptCount val="9"/>
                <c:pt idx="0">
                  <c:v>149.4402433499998</c:v>
                </c:pt>
                <c:pt idx="1">
                  <c:v>145.27432410000009</c:v>
                </c:pt>
                <c:pt idx="2">
                  <c:v>3.0860199999999996E-3</c:v>
                </c:pt>
                <c:pt idx="3">
                  <c:v>362.99263562999982</c:v>
                </c:pt>
                <c:pt idx="4">
                  <c:v>0</c:v>
                </c:pt>
                <c:pt idx="5">
                  <c:v>87.783965619999975</c:v>
                </c:pt>
                <c:pt idx="6">
                  <c:v>251.47341170000004</c:v>
                </c:pt>
                <c:pt idx="7">
                  <c:v>262.31535910000002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F7-4ED1-A199-F34D201064FC}"/>
            </c:ext>
          </c:extLst>
        </c:ser>
        <c:ser>
          <c:idx val="1"/>
          <c:order val="1"/>
          <c:tx>
            <c:v>Cr.definitius</c:v>
          </c:tx>
          <c:spPr>
            <a:solidFill>
              <a:srgbClr val="FF99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CGrafics!$B$39:$J$39</c:f>
              <c:numCache>
                <c:formatCode>#,##0.00</c:formatCode>
                <c:ptCount val="9"/>
                <c:pt idx="0">
                  <c:v>315.73878380000019</c:v>
                </c:pt>
                <c:pt idx="1">
                  <c:v>192.57457945999985</c:v>
                </c:pt>
                <c:pt idx="2">
                  <c:v>0.11402494000000001</c:v>
                </c:pt>
                <c:pt idx="3">
                  <c:v>429.9366562300001</c:v>
                </c:pt>
                <c:pt idx="4">
                  <c:v>4</c:v>
                </c:pt>
                <c:pt idx="5">
                  <c:v>135.63935072000001</c:v>
                </c:pt>
                <c:pt idx="6">
                  <c:v>323.1571557900001</c:v>
                </c:pt>
                <c:pt idx="7">
                  <c:v>274.25479832000002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F7-4ED1-A199-F34D201064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61725056"/>
        <c:axId val="161726848"/>
        <c:axId val="0"/>
      </c:bar3DChart>
      <c:catAx>
        <c:axId val="161725056"/>
        <c:scaling>
          <c:orientation val="minMax"/>
        </c:scaling>
        <c:delete val="0"/>
        <c:axPos val="b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800000"/>
                </a:solidFill>
                <a:latin typeface="Verdana"/>
                <a:ea typeface="Verdana"/>
                <a:cs typeface="Verdana"/>
              </a:defRPr>
            </a:pPr>
            <a:endParaRPr lang="ca-ES"/>
          </a:p>
        </c:txPr>
        <c:crossAx val="161726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726848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25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ca-ES"/>
                  <a:t>milions d'euros</a:t>
                </a:r>
              </a:p>
            </c:rich>
          </c:tx>
          <c:layout>
            <c:manualLayout>
              <c:xMode val="edge"/>
              <c:yMode val="edge"/>
              <c:x val="6.25E-2"/>
              <c:y val="0.4468085106382978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ca-ES"/>
          </a:p>
        </c:txPr>
        <c:crossAx val="161725056"/>
        <c:crosses val="autoZero"/>
        <c:crossBetween val="between"/>
      </c:valAx>
      <c:dTable>
        <c:showHorzBorder val="1"/>
        <c:showVertBorder val="1"/>
        <c:showOutline val="0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75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ca-E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6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ca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ca-ES" sz="15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Situació dels pagaments - Exercici corrent</a:t>
            </a:r>
            <a:endParaRPr lang="ca-ES" sz="15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endParaRPr>
          </a:p>
          <a:p>
            <a:pPr>
              <a:defRPr sz="15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ca-ES" sz="15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milions d'euros</a:t>
            </a:r>
          </a:p>
        </c:rich>
      </c:tx>
      <c:layout>
        <c:manualLayout>
          <c:xMode val="edge"/>
          <c:yMode val="edge"/>
          <c:x val="0.19875000000000001"/>
          <c:y val="3.0732931471934729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"/>
          <c:y val="0.34988260444971847"/>
          <c:w val="0.39874999999999999"/>
          <c:h val="0.30023709976428542"/>
        </c:manualLayout>
      </c:layout>
      <c:pie3DChart>
        <c:varyColors val="1"/>
        <c:ser>
          <c:idx val="0"/>
          <c:order val="0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80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17C-44A3-A3A3-C6A1E64DCEC5}"/>
              </c:ext>
            </c:extLst>
          </c:dPt>
          <c:dPt>
            <c:idx val="1"/>
            <c:bubble3D val="0"/>
            <c:spPr>
              <a:solidFill>
                <a:srgbClr val="FFCC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17C-44A3-A3A3-C6A1E64DCEC5}"/>
              </c:ext>
            </c:extLst>
          </c:dPt>
          <c:dLbls>
            <c:dLbl>
              <c:idx val="0"/>
              <c:layout>
                <c:manualLayout>
                  <c:x val="0.18595538057742783"/>
                  <c:y val="-0.22019479648712306"/>
                </c:manualLayout>
              </c:layout>
              <c:dLblPos val="bestFit"/>
              <c:showLegendKey val="1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17C-44A3-A3A3-C6A1E64DCEC5}"/>
                </c:ext>
              </c:extLst>
            </c:dLbl>
            <c:dLbl>
              <c:idx val="1"/>
              <c:layout>
                <c:manualLayout>
                  <c:x val="-0.15080695538057742"/>
                  <c:y val="0.14560327865441147"/>
                </c:manualLayout>
              </c:layout>
              <c:dLblPos val="bestFit"/>
              <c:showLegendKey val="1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17C-44A3-A3A3-C6A1E64DCEC5}"/>
                </c:ext>
              </c:extLst>
            </c:dLbl>
            <c:numFmt formatCode="#,##0.0_ ;\-#,##0.0\ 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0">
                  <a:defRPr sz="950" b="1" i="0" u="none" strike="noStrike" baseline="0">
                    <a:solidFill>
                      <a:srgbClr val="FF6600"/>
                    </a:solidFill>
                    <a:latin typeface="Verdana"/>
                    <a:ea typeface="Verdana"/>
                    <a:cs typeface="Verdana"/>
                  </a:defRPr>
                </a:pPr>
                <a:endParaRPr lang="ca-ES"/>
              </a:p>
            </c:txPr>
            <c:showLegendKey val="1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3175">
                  <a:solidFill>
                    <a:srgbClr val="FF8080"/>
                  </a:solidFill>
                  <a:prstDash val="solid"/>
                </a:ln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CGrafics!$A$44:$A$45</c:f>
              <c:strCache>
                <c:ptCount val="2"/>
                <c:pt idx="0">
                  <c:v>pagaments</c:v>
                </c:pt>
                <c:pt idx="1">
                  <c:v>pendent de pagament</c:v>
                </c:pt>
              </c:strCache>
            </c:strRef>
          </c:cat>
          <c:val>
            <c:numRef>
              <c:f>CGrafics!$B$44:$B$45</c:f>
              <c:numCache>
                <c:formatCode>#,##0.00</c:formatCode>
                <c:ptCount val="2"/>
                <c:pt idx="0">
                  <c:v>797.50375140999995</c:v>
                </c:pt>
                <c:pt idx="1">
                  <c:v>31.093009740000003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17C-44A3-A3A3-C6A1E64DCEC5}"/>
            </c:ext>
          </c:extLst>
        </c:ser>
        <c:dLbls>
          <c:showLegendKey val="1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9125000000000001"/>
          <c:y val="0.88652686938273262"/>
          <c:w val="0.44124999999999998"/>
          <c:h val="6.382993459555674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215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ca-E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ca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167687" cy="724277"/>
    <xdr:pic>
      <xdr:nvPicPr>
        <xdr:cNvPr id="2" name="Imatge 1">
          <a:extLst>
            <a:ext uri="{FF2B5EF4-FFF2-40B4-BE49-F238E27FC236}">
              <a16:creationId xmlns:a16="http://schemas.microsoft.com/office/drawing/2014/main" id="{855E5D6F-3B0F-4273-9400-000856D39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7687" cy="7242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167110" cy="724277"/>
    <xdr:pic>
      <xdr:nvPicPr>
        <xdr:cNvPr id="2" name="Imatge 1">
          <a:extLst>
            <a:ext uri="{FF2B5EF4-FFF2-40B4-BE49-F238E27FC236}">
              <a16:creationId xmlns:a16="http://schemas.microsoft.com/office/drawing/2014/main" id="{02858B5A-D560-4AAF-8FB6-09255927B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7110" cy="7242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95250</xdr:rowOff>
    </xdr:from>
    <xdr:to>
      <xdr:col>11</xdr:col>
      <xdr:colOff>0</xdr:colOff>
      <xdr:row>27</xdr:row>
      <xdr:rowOff>95250</xdr:rowOff>
    </xdr:to>
    <xdr:graphicFrame macro="">
      <xdr:nvGraphicFramePr>
        <xdr:cNvPr id="2" name="Gràfic 2">
          <a:extLst>
            <a:ext uri="{FF2B5EF4-FFF2-40B4-BE49-F238E27FC236}">
              <a16:creationId xmlns:a16="http://schemas.microsoft.com/office/drawing/2014/main" id="{CAE16F9F-D425-4232-8E48-E678D55201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11</xdr:col>
      <xdr:colOff>0</xdr:colOff>
      <xdr:row>55</xdr:row>
      <xdr:rowOff>85725</xdr:rowOff>
    </xdr:to>
    <xdr:graphicFrame macro="">
      <xdr:nvGraphicFramePr>
        <xdr:cNvPr id="3" name="Gràfic 3">
          <a:extLst>
            <a:ext uri="{FF2B5EF4-FFF2-40B4-BE49-F238E27FC236}">
              <a16:creationId xmlns:a16="http://schemas.microsoft.com/office/drawing/2014/main" id="{6B64D40B-862B-42D6-91D7-1B561517C1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58</xdr:row>
      <xdr:rowOff>9525</xdr:rowOff>
    </xdr:from>
    <xdr:to>
      <xdr:col>11</xdr:col>
      <xdr:colOff>0</xdr:colOff>
      <xdr:row>82</xdr:row>
      <xdr:rowOff>123825</xdr:rowOff>
    </xdr:to>
    <xdr:graphicFrame macro="">
      <xdr:nvGraphicFramePr>
        <xdr:cNvPr id="4" name="Gràfic 7">
          <a:extLst>
            <a:ext uri="{FF2B5EF4-FFF2-40B4-BE49-F238E27FC236}">
              <a16:creationId xmlns:a16="http://schemas.microsoft.com/office/drawing/2014/main" id="{01F0F6EC-4AD3-4DAB-A1BA-1FAF00322E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9</xdr:col>
      <xdr:colOff>400050</xdr:colOff>
      <xdr:row>1</xdr:row>
      <xdr:rowOff>0</xdr:rowOff>
    </xdr:to>
    <xdr:sp macro="" textlink="">
      <xdr:nvSpPr>
        <xdr:cNvPr id="5" name="Line 18">
          <a:extLst>
            <a:ext uri="{FF2B5EF4-FFF2-40B4-BE49-F238E27FC236}">
              <a16:creationId xmlns:a16="http://schemas.microsoft.com/office/drawing/2014/main" id="{068F74EA-C498-45B2-9ADD-35357509EA70}"/>
            </a:ext>
          </a:extLst>
        </xdr:cNvPr>
        <xdr:cNvSpPr>
          <a:spLocks noChangeShapeType="1"/>
        </xdr:cNvSpPr>
      </xdr:nvSpPr>
      <xdr:spPr bwMode="auto">
        <a:xfrm flipH="1">
          <a:off x="0" y="158750"/>
          <a:ext cx="6343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9</xdr:col>
      <xdr:colOff>400050</xdr:colOff>
      <xdr:row>1</xdr:row>
      <xdr:rowOff>0</xdr:rowOff>
    </xdr:to>
    <xdr:sp macro="" textlink="">
      <xdr:nvSpPr>
        <xdr:cNvPr id="6" name="Line 25">
          <a:extLst>
            <a:ext uri="{FF2B5EF4-FFF2-40B4-BE49-F238E27FC236}">
              <a16:creationId xmlns:a16="http://schemas.microsoft.com/office/drawing/2014/main" id="{8AFD0BD1-9C32-4A98-8265-610ABC6BDFCE}"/>
            </a:ext>
          </a:extLst>
        </xdr:cNvPr>
        <xdr:cNvSpPr>
          <a:spLocks noChangeShapeType="1"/>
        </xdr:cNvSpPr>
      </xdr:nvSpPr>
      <xdr:spPr bwMode="auto">
        <a:xfrm flipH="1">
          <a:off x="0" y="158750"/>
          <a:ext cx="6343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9</xdr:col>
      <xdr:colOff>266700</xdr:colOff>
      <xdr:row>1</xdr:row>
      <xdr:rowOff>0</xdr:rowOff>
    </xdr:to>
    <xdr:sp macro="" textlink="">
      <xdr:nvSpPr>
        <xdr:cNvPr id="7" name="Line 26">
          <a:extLst>
            <a:ext uri="{FF2B5EF4-FFF2-40B4-BE49-F238E27FC236}">
              <a16:creationId xmlns:a16="http://schemas.microsoft.com/office/drawing/2014/main" id="{A211FA11-47DB-4D60-9240-2B976862A41E}"/>
            </a:ext>
          </a:extLst>
        </xdr:cNvPr>
        <xdr:cNvSpPr>
          <a:spLocks noChangeShapeType="1"/>
        </xdr:cNvSpPr>
      </xdr:nvSpPr>
      <xdr:spPr bwMode="auto">
        <a:xfrm flipH="1">
          <a:off x="0" y="158750"/>
          <a:ext cx="6210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absoluteAnchor>
    <xdr:pos x="0" y="0"/>
    <xdr:ext cx="2152461" cy="731759"/>
    <xdr:pic>
      <xdr:nvPicPr>
        <xdr:cNvPr id="8" name="Imatge 7">
          <a:extLst>
            <a:ext uri="{FF2B5EF4-FFF2-40B4-BE49-F238E27FC236}">
              <a16:creationId xmlns:a16="http://schemas.microsoft.com/office/drawing/2014/main" id="{EF3DC9C0-54FD-4214-B0A8-741866A1C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52461" cy="7317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142875</xdr:rowOff>
    </xdr:from>
    <xdr:to>
      <xdr:col>11</xdr:col>
      <xdr:colOff>9525</xdr:colOff>
      <xdr:row>27</xdr:row>
      <xdr:rowOff>142875</xdr:rowOff>
    </xdr:to>
    <xdr:graphicFrame macro="">
      <xdr:nvGraphicFramePr>
        <xdr:cNvPr id="2" name="Gràfic 1025">
          <a:extLst>
            <a:ext uri="{FF2B5EF4-FFF2-40B4-BE49-F238E27FC236}">
              <a16:creationId xmlns:a16="http://schemas.microsoft.com/office/drawing/2014/main" id="{6D84083C-7416-4891-BDAD-3E965AE48F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28</xdr:row>
      <xdr:rowOff>85725</xdr:rowOff>
    </xdr:from>
    <xdr:to>
      <xdr:col>11</xdr:col>
      <xdr:colOff>0</xdr:colOff>
      <xdr:row>56</xdr:row>
      <xdr:rowOff>28575</xdr:rowOff>
    </xdr:to>
    <xdr:graphicFrame macro="">
      <xdr:nvGraphicFramePr>
        <xdr:cNvPr id="3" name="Gràfic 1026">
          <a:extLst>
            <a:ext uri="{FF2B5EF4-FFF2-40B4-BE49-F238E27FC236}">
              <a16:creationId xmlns:a16="http://schemas.microsoft.com/office/drawing/2014/main" id="{FB485783-ED26-410A-8186-108D9EABF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57</xdr:row>
      <xdr:rowOff>133350</xdr:rowOff>
    </xdr:from>
    <xdr:to>
      <xdr:col>11</xdr:col>
      <xdr:colOff>0</xdr:colOff>
      <xdr:row>82</xdr:row>
      <xdr:rowOff>114300</xdr:rowOff>
    </xdr:to>
    <xdr:graphicFrame macro="">
      <xdr:nvGraphicFramePr>
        <xdr:cNvPr id="4" name="Gràfic 1027">
          <a:extLst>
            <a:ext uri="{FF2B5EF4-FFF2-40B4-BE49-F238E27FC236}">
              <a16:creationId xmlns:a16="http://schemas.microsoft.com/office/drawing/2014/main" id="{52ACDF2A-8C5A-457E-9BE9-63E4F45A1D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9</xdr:col>
      <xdr:colOff>400050</xdr:colOff>
      <xdr:row>1</xdr:row>
      <xdr:rowOff>0</xdr:rowOff>
    </xdr:to>
    <xdr:sp macro="" textlink="">
      <xdr:nvSpPr>
        <xdr:cNvPr id="5" name="Line 1030">
          <a:extLst>
            <a:ext uri="{FF2B5EF4-FFF2-40B4-BE49-F238E27FC236}">
              <a16:creationId xmlns:a16="http://schemas.microsoft.com/office/drawing/2014/main" id="{03A80DA1-64E9-4706-9B62-F9476251CF30}"/>
            </a:ext>
          </a:extLst>
        </xdr:cNvPr>
        <xdr:cNvSpPr>
          <a:spLocks noChangeShapeType="1"/>
        </xdr:cNvSpPr>
      </xdr:nvSpPr>
      <xdr:spPr bwMode="auto">
        <a:xfrm flipH="1">
          <a:off x="0" y="158750"/>
          <a:ext cx="6343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9</xdr:col>
      <xdr:colOff>266700</xdr:colOff>
      <xdr:row>1</xdr:row>
      <xdr:rowOff>0</xdr:rowOff>
    </xdr:to>
    <xdr:sp macro="" textlink="">
      <xdr:nvSpPr>
        <xdr:cNvPr id="6" name="Line 1035">
          <a:extLst>
            <a:ext uri="{FF2B5EF4-FFF2-40B4-BE49-F238E27FC236}">
              <a16:creationId xmlns:a16="http://schemas.microsoft.com/office/drawing/2014/main" id="{BD0B155C-944A-4E02-B4C5-42CFE2046C55}"/>
            </a:ext>
          </a:extLst>
        </xdr:cNvPr>
        <xdr:cNvSpPr>
          <a:spLocks noChangeShapeType="1"/>
        </xdr:cNvSpPr>
      </xdr:nvSpPr>
      <xdr:spPr bwMode="auto">
        <a:xfrm flipH="1">
          <a:off x="0" y="158750"/>
          <a:ext cx="6210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absoluteAnchor>
    <xdr:pos x="0" y="0"/>
    <xdr:ext cx="2152461" cy="731759"/>
    <xdr:pic>
      <xdr:nvPicPr>
        <xdr:cNvPr id="7" name="Imatge 6">
          <a:extLst>
            <a:ext uri="{FF2B5EF4-FFF2-40B4-BE49-F238E27FC236}">
              <a16:creationId xmlns:a16="http://schemas.microsoft.com/office/drawing/2014/main" id="{70FA3C8C-1143-4F0E-88CE-B637F94E9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52461" cy="7317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028542" cy="724277"/>
    <xdr:pic>
      <xdr:nvPicPr>
        <xdr:cNvPr id="2" name="Imatge 1">
          <a:extLst>
            <a:ext uri="{FF2B5EF4-FFF2-40B4-BE49-F238E27FC236}">
              <a16:creationId xmlns:a16="http://schemas.microsoft.com/office/drawing/2014/main" id="{08963695-C56A-4FB3-BE46-B7CEEBC72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28542" cy="7242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SCO\Dades\Tec1\Comptabilitat\CPressupostaria\Historics\Estats2026&#183;06Juny.xlsm" TargetMode="External"/><Relationship Id="rId1" Type="http://schemas.openxmlformats.org/officeDocument/2006/relationships/externalLinkPath" Target="Estats2026&#183;06Juny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angsClau"/>
      <sheetName val="Taules"/>
      <sheetName val="Impressio"/>
      <sheetName val="NomsdRang"/>
      <sheetName val="PendentRecaptiPagam"/>
      <sheetName val="CGrafics"/>
      <sheetName val="ExportRomanent"/>
      <sheetName val="DadesPDespesesConsorcis"/>
      <sheetName val="DadesPIngressosConsorcis"/>
      <sheetName val="EvoluciodPagaments"/>
      <sheetName val="EvoluciodObligacions"/>
      <sheetName val="EvoluciodRecaptacio"/>
      <sheetName val="EvoluciodDrets"/>
      <sheetName val="DadesPDespesesDAE"/>
      <sheetName val="DadesPIngressosDAE"/>
      <sheetName val="DadesPDespesesAA"/>
      <sheetName val="DadesPIngressosAA"/>
      <sheetName val="DadesPDespeses"/>
      <sheetName val="DadesPIngressos"/>
      <sheetName val="InformedLiquidacio"/>
      <sheetName val="InformeTrimestral"/>
      <sheetName val="Control"/>
      <sheetName val="CpfdIngressosTancats"/>
      <sheetName val="CpfdIngressosCorrents"/>
      <sheetName val="CpfdDespesesTancats"/>
      <sheetName val="CpfdDespesesCorrents"/>
      <sheetName val="MemoriaM1"/>
      <sheetName val="ResumdExecucio"/>
      <sheetName val="RegladDespesapEns"/>
      <sheetName val="EstabilitatGrup"/>
      <sheetName val="SPublicDiba"/>
      <sheetName val="Moviments"/>
      <sheetName val="FPrivadaPalau"/>
      <sheetName val="FDemocraciaiGLocal"/>
      <sheetName val="FSuportDrassanes"/>
      <sheetName val="ICPolitiquesiSocials"/>
      <sheetName val="CUIMenendezPelayo"/>
      <sheetName val="CPatrimonidSitges"/>
      <sheetName val="CPSerraladadMarina"/>
      <sheetName val="CPSerraladaLitoral"/>
      <sheetName val="CParcAgrari"/>
      <sheetName val="Cemical"/>
      <sheetName val="CenGuilleriesSavassona"/>
      <sheetName val="CDocMuseuTextil"/>
      <sheetName val="CDrassanesReials"/>
      <sheetName val="Cccb"/>
      <sheetName val="Xal"/>
      <sheetName val="PApostes"/>
      <sheetName val="OGTributaria"/>
      <sheetName val="ITeatre"/>
      <sheetName val="QComandamentCont"/>
      <sheetName val="QComandament"/>
      <sheetName val="Provisio"/>
      <sheetName val="CFinancer"/>
      <sheetName val="Endeutament"/>
      <sheetName val="RomanentdTresoreria"/>
      <sheetName val="LiquidaciodPpst"/>
      <sheetName val="NoRomanent"/>
      <sheetName val="NoPressuptAltres"/>
      <sheetName val="NoPressupostaries"/>
      <sheetName val="EstatdTresoreria"/>
      <sheetName val="CompTancatdDespeses"/>
      <sheetName val="CompTancatdIngressos"/>
      <sheetName val="GrEvoluciodPagaments"/>
      <sheetName val="GrEvoluciodDespeses"/>
      <sheetName val="CompdDespeses"/>
      <sheetName val="GrEvoluciodRecaptacio"/>
      <sheetName val="GrEvoluciodIngressos"/>
      <sheetName val="CompdIngressos"/>
      <sheetName val="GrTancats"/>
      <sheetName val="DibaTancats"/>
      <sheetName val="GrDespeses"/>
      <sheetName val="GrIngressos"/>
      <sheetName val="DibaAltres"/>
      <sheetName val="Diba"/>
      <sheetName val="Index"/>
      <sheetName val="Portada"/>
    </sheetNames>
    <sheetDataSet>
      <sheetData sheetId="0">
        <row r="8">
          <cell r="C8" t="str">
            <v>Àrea de Serveis Generals i Transició Digital</v>
          </cell>
        </row>
        <row r="9">
          <cell r="C9" t="str">
            <v>Intervenció General</v>
          </cell>
        </row>
        <row r="10">
          <cell r="C10" t="str">
            <v>Servei Comptable</v>
          </cell>
        </row>
        <row r="12">
          <cell r="C12" t="str">
            <v>estat d'execució del pressupost</v>
          </cell>
        </row>
        <row r="13">
          <cell r="C13" t="str">
            <v>estat d'execució</v>
          </cell>
        </row>
        <row r="16">
          <cell r="C16" t="str">
            <v>30 de juny de 2026</v>
          </cell>
        </row>
        <row r="19">
          <cell r="C19">
            <v>46203</v>
          </cell>
        </row>
        <row r="20">
          <cell r="C20">
            <v>30</v>
          </cell>
        </row>
        <row r="21">
          <cell r="C21">
            <v>6</v>
          </cell>
        </row>
        <row r="22">
          <cell r="C22">
            <v>2026</v>
          </cell>
        </row>
        <row r="23">
          <cell r="C23" t="str">
            <v>extret el 27/7/2026</v>
          </cell>
        </row>
        <row r="24">
          <cell r="C24">
            <v>46234</v>
          </cell>
        </row>
        <row r="29">
          <cell r="C29">
            <v>0</v>
          </cell>
        </row>
        <row r="30">
          <cell r="C30" t="str">
            <v xml:space="preserve"> </v>
          </cell>
        </row>
      </sheetData>
      <sheetData sheetId="1">
        <row r="7">
          <cell r="B7">
            <v>0</v>
          </cell>
          <cell r="C7" t="str">
            <v>desembre</v>
          </cell>
          <cell r="D7" t="str">
            <v>des</v>
          </cell>
          <cell r="E7" t="str">
            <v xml:space="preserve"> de desembre de </v>
          </cell>
          <cell r="F7">
            <v>0</v>
          </cell>
          <cell r="G7">
            <v>0</v>
          </cell>
          <cell r="H7">
            <v>0</v>
          </cell>
        </row>
        <row r="8">
          <cell r="B8">
            <v>1</v>
          </cell>
          <cell r="C8" t="str">
            <v>gener</v>
          </cell>
          <cell r="D8" t="str">
            <v>gen</v>
          </cell>
          <cell r="E8" t="str">
            <v xml:space="preserve"> de gener de </v>
          </cell>
          <cell r="F8">
            <v>31</v>
          </cell>
          <cell r="G8">
            <v>31</v>
          </cell>
          <cell r="H8">
            <v>365</v>
          </cell>
        </row>
        <row r="9">
          <cell r="B9">
            <v>2</v>
          </cell>
          <cell r="C9" t="str">
            <v>febrer</v>
          </cell>
          <cell r="D9" t="str">
            <v>feb</v>
          </cell>
          <cell r="E9" t="str">
            <v xml:space="preserve"> de febrer de </v>
          </cell>
          <cell r="F9">
            <v>28</v>
          </cell>
          <cell r="G9">
            <v>59</v>
          </cell>
          <cell r="H9">
            <v>334</v>
          </cell>
        </row>
        <row r="10">
          <cell r="B10">
            <v>3</v>
          </cell>
          <cell r="C10" t="str">
            <v>març</v>
          </cell>
          <cell r="D10" t="str">
            <v>mar</v>
          </cell>
          <cell r="E10" t="str">
            <v xml:space="preserve"> de març de </v>
          </cell>
          <cell r="F10">
            <v>31</v>
          </cell>
          <cell r="G10">
            <v>90</v>
          </cell>
          <cell r="H10">
            <v>306</v>
          </cell>
        </row>
        <row r="11">
          <cell r="B11">
            <v>4</v>
          </cell>
          <cell r="C11" t="str">
            <v>abril</v>
          </cell>
          <cell r="D11" t="str">
            <v>abr</v>
          </cell>
          <cell r="E11" t="str">
            <v xml:space="preserve"> d'abril de </v>
          </cell>
          <cell r="F11">
            <v>30</v>
          </cell>
          <cell r="G11">
            <v>120</v>
          </cell>
          <cell r="H11">
            <v>275</v>
          </cell>
        </row>
        <row r="12">
          <cell r="B12">
            <v>5</v>
          </cell>
          <cell r="C12" t="str">
            <v>maig</v>
          </cell>
          <cell r="D12" t="str">
            <v>mai</v>
          </cell>
          <cell r="E12" t="str">
            <v xml:space="preserve"> de maig de </v>
          </cell>
          <cell r="F12">
            <v>31</v>
          </cell>
          <cell r="G12">
            <v>151</v>
          </cell>
          <cell r="H12">
            <v>245</v>
          </cell>
        </row>
        <row r="13">
          <cell r="B13">
            <v>6</v>
          </cell>
          <cell r="C13" t="str">
            <v>juny</v>
          </cell>
          <cell r="D13" t="str">
            <v>jun</v>
          </cell>
          <cell r="E13" t="str">
            <v xml:space="preserve"> de juny de </v>
          </cell>
          <cell r="F13">
            <v>30</v>
          </cell>
          <cell r="G13">
            <v>181</v>
          </cell>
          <cell r="H13">
            <v>214</v>
          </cell>
        </row>
        <row r="14">
          <cell r="B14">
            <v>7</v>
          </cell>
          <cell r="C14" t="str">
            <v>juliol</v>
          </cell>
          <cell r="D14" t="str">
            <v>jul</v>
          </cell>
          <cell r="E14" t="str">
            <v xml:space="preserve"> de juliol de </v>
          </cell>
          <cell r="F14">
            <v>31</v>
          </cell>
          <cell r="G14">
            <v>212</v>
          </cell>
          <cell r="H14">
            <v>184</v>
          </cell>
        </row>
        <row r="15">
          <cell r="B15">
            <v>8</v>
          </cell>
          <cell r="C15" t="str">
            <v>agost</v>
          </cell>
          <cell r="D15" t="str">
            <v>ago</v>
          </cell>
          <cell r="E15" t="str">
            <v xml:space="preserve"> d'agost de </v>
          </cell>
          <cell r="F15">
            <v>31</v>
          </cell>
          <cell r="G15">
            <v>243</v>
          </cell>
          <cell r="H15">
            <v>153</v>
          </cell>
        </row>
        <row r="16">
          <cell r="B16">
            <v>9</v>
          </cell>
          <cell r="C16" t="str">
            <v>setembre</v>
          </cell>
          <cell r="D16" t="str">
            <v>set</v>
          </cell>
          <cell r="E16" t="str">
            <v xml:space="preserve"> de setembre de </v>
          </cell>
          <cell r="F16">
            <v>30</v>
          </cell>
          <cell r="G16">
            <v>273</v>
          </cell>
          <cell r="H16">
            <v>122</v>
          </cell>
        </row>
        <row r="17">
          <cell r="B17">
            <v>10</v>
          </cell>
          <cell r="C17" t="str">
            <v>octubre</v>
          </cell>
          <cell r="D17" t="str">
            <v>oct</v>
          </cell>
          <cell r="E17" t="str">
            <v xml:space="preserve"> d'octubre de </v>
          </cell>
          <cell r="F17">
            <v>31</v>
          </cell>
          <cell r="G17">
            <v>304</v>
          </cell>
          <cell r="H17">
            <v>92</v>
          </cell>
        </row>
        <row r="18">
          <cell r="B18">
            <v>11</v>
          </cell>
          <cell r="C18" t="str">
            <v>novembre</v>
          </cell>
          <cell r="D18" t="str">
            <v>nov</v>
          </cell>
          <cell r="E18" t="str">
            <v xml:space="preserve"> de novembre de </v>
          </cell>
          <cell r="F18">
            <v>30</v>
          </cell>
          <cell r="G18">
            <v>334</v>
          </cell>
          <cell r="H18">
            <v>61</v>
          </cell>
        </row>
        <row r="19">
          <cell r="B19">
            <v>12</v>
          </cell>
          <cell r="C19" t="str">
            <v>desembre</v>
          </cell>
          <cell r="D19" t="str">
            <v>des</v>
          </cell>
          <cell r="E19" t="str">
            <v xml:space="preserve"> de desembre de </v>
          </cell>
          <cell r="F19">
            <v>31</v>
          </cell>
          <cell r="G19">
            <v>365</v>
          </cell>
          <cell r="H19">
            <v>31</v>
          </cell>
        </row>
        <row r="40">
          <cell r="B40">
            <v>0.01</v>
          </cell>
          <cell r="C40" t="str">
            <v>pressupost corrent</v>
          </cell>
          <cell r="D40"/>
          <cell r="E40"/>
          <cell r="F40" t="str">
            <v>estat d'ingressos i despeses</v>
          </cell>
          <cell r="G40"/>
          <cell r="H40"/>
        </row>
        <row r="41">
          <cell r="B41">
            <v>0.01</v>
          </cell>
          <cell r="C41" t="str">
            <v>pressupost d'exercicis tancats</v>
          </cell>
          <cell r="D41"/>
          <cell r="E41"/>
          <cell r="F41" t="str">
            <v>estat d'ingressos i despeses</v>
          </cell>
          <cell r="G41"/>
          <cell r="H41"/>
        </row>
        <row r="42">
          <cell r="B42">
            <v>0.01</v>
          </cell>
          <cell r="C42" t="str">
            <v>comparatiu amb l'exercici 2025</v>
          </cell>
          <cell r="D42"/>
          <cell r="E42"/>
          <cell r="F42" t="str">
            <v>estat d'ingressos i despeses</v>
          </cell>
          <cell r="G42"/>
          <cell r="H42"/>
        </row>
        <row r="43">
          <cell r="B43">
            <v>0.01</v>
          </cell>
          <cell r="C43" t="str">
            <v>moviments de tresoreria</v>
          </cell>
          <cell r="D43"/>
          <cell r="E43"/>
          <cell r="F43" t="str">
            <v>pressupostaris / no pressupostaris</v>
          </cell>
          <cell r="G43"/>
          <cell r="H43"/>
        </row>
        <row r="44">
          <cell r="B44">
            <v>0.01</v>
          </cell>
          <cell r="C44" t="str">
            <v>conceptes no pressupostaris</v>
          </cell>
          <cell r="D44"/>
          <cell r="E44"/>
          <cell r="F44" t="str">
            <v>saldos deutors / saldos creditors</v>
          </cell>
          <cell r="G44"/>
          <cell r="H44"/>
        </row>
        <row r="45">
          <cell r="B45">
            <v>0.01</v>
          </cell>
          <cell r="C45" t="str">
            <v>estat d'execució del pressupost</v>
          </cell>
          <cell r="D45"/>
          <cell r="E45"/>
          <cell r="F45"/>
          <cell r="G45"/>
          <cell r="H45"/>
        </row>
        <row r="46">
          <cell r="B46">
            <v>0.01</v>
          </cell>
          <cell r="C46" t="str">
            <v>romanent líquid de tresoreria</v>
          </cell>
          <cell r="D46"/>
          <cell r="E46"/>
          <cell r="F46"/>
          <cell r="G46"/>
          <cell r="H46"/>
        </row>
        <row r="47">
          <cell r="B47">
            <v>0.01</v>
          </cell>
          <cell r="C47" t="str">
            <v>quadre de comandament</v>
          </cell>
          <cell r="D47"/>
          <cell r="E47"/>
          <cell r="F47"/>
          <cell r="G47"/>
          <cell r="H47"/>
        </row>
        <row r="48">
          <cell r="B48">
            <v>0.01</v>
          </cell>
          <cell r="C48" t="str">
            <v>altres dades de tancament</v>
          </cell>
          <cell r="D48"/>
          <cell r="E48"/>
          <cell r="F48"/>
          <cell r="G48"/>
          <cell r="H48"/>
        </row>
        <row r="49">
          <cell r="B49">
            <v>0.01</v>
          </cell>
          <cell r="C49" t="str">
            <v>pressupost dels organismes autònoms</v>
          </cell>
          <cell r="D49"/>
          <cell r="E49"/>
          <cell r="F49" t="str">
            <v>estat d'ingressos i despeses</v>
          </cell>
          <cell r="G49"/>
          <cell r="H49"/>
        </row>
        <row r="50">
          <cell r="B50">
            <v>0.01</v>
          </cell>
          <cell r="C50" t="str">
            <v>pressupost de consorcis</v>
          </cell>
          <cell r="D50"/>
          <cell r="E50"/>
          <cell r="F50" t="str">
            <v>estat d'ingressos i despeses</v>
          </cell>
          <cell r="G50"/>
          <cell r="H50"/>
        </row>
        <row r="51">
          <cell r="B51">
            <v>0.01</v>
          </cell>
          <cell r="C51" t="str">
            <v>estat d'execució del pressupost - ingressos</v>
          </cell>
          <cell r="D51"/>
          <cell r="E51"/>
          <cell r="F51" t="str">
            <v>per àrea i direcció/gerència</v>
          </cell>
          <cell r="G51"/>
          <cell r="H51"/>
        </row>
        <row r="52">
          <cell r="B52">
            <v>0.01</v>
          </cell>
          <cell r="C52" t="str">
            <v>estat d'execució del pressupost - despeses</v>
          </cell>
          <cell r="D52"/>
          <cell r="E52"/>
          <cell r="F52" t="str">
            <v>per àrea i direcció/gerència</v>
          </cell>
          <cell r="G52"/>
          <cell r="H52"/>
        </row>
        <row r="53">
          <cell r="B53">
            <v>0.01</v>
          </cell>
          <cell r="C53" t="str">
            <v>romanents de crèdit</v>
          </cell>
          <cell r="D53"/>
          <cell r="E53"/>
          <cell r="F53" t="str">
            <v>per àrea i direcció/gerència</v>
          </cell>
          <cell r="G53"/>
          <cell r="H53"/>
        </row>
        <row r="54">
          <cell r="B54">
            <v>0.01</v>
          </cell>
          <cell r="C54" t="str">
            <v>despeses d'anys anteriors</v>
          </cell>
          <cell r="D54"/>
          <cell r="E54"/>
          <cell r="F54" t="str">
            <v>per àrea i direcció/gerència</v>
          </cell>
          <cell r="G54"/>
          <cell r="H54"/>
        </row>
      </sheetData>
      <sheetData sheetId="2">
        <row r="9">
          <cell r="C9" t="str">
            <v>N</v>
          </cell>
        </row>
        <row r="14">
          <cell r="C14" t="str">
            <v>N</v>
          </cell>
        </row>
        <row r="17">
          <cell r="C17" t="str">
            <v>N</v>
          </cell>
        </row>
        <row r="26">
          <cell r="C26" t="str">
            <v>N</v>
          </cell>
        </row>
        <row r="28">
          <cell r="C28" t="str">
            <v>N</v>
          </cell>
        </row>
        <row r="32">
          <cell r="C32" t="str">
            <v>N</v>
          </cell>
        </row>
        <row r="34">
          <cell r="C34" t="str">
            <v>N</v>
          </cell>
        </row>
        <row r="36">
          <cell r="C36" t="str">
            <v>N</v>
          </cell>
        </row>
        <row r="39">
          <cell r="C39" t="str">
            <v>N</v>
          </cell>
        </row>
        <row r="43">
          <cell r="C43" t="str">
            <v>N</v>
          </cell>
        </row>
        <row r="48">
          <cell r="C48" t="str">
            <v>N</v>
          </cell>
        </row>
        <row r="65">
          <cell r="C65" t="str">
            <v>N</v>
          </cell>
        </row>
        <row r="66">
          <cell r="C66" t="str">
            <v>N</v>
          </cell>
        </row>
        <row r="67">
          <cell r="C67" t="str">
            <v>N</v>
          </cell>
        </row>
        <row r="68">
          <cell r="C68" t="str">
            <v>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6">
          <cell r="D6">
            <v>315738783.80000019</v>
          </cell>
          <cell r="G6">
            <v>149440243.34999982</v>
          </cell>
        </row>
        <row r="7">
          <cell r="D7">
            <v>192574579.45999986</v>
          </cell>
          <cell r="G7">
            <v>145274324.10000008</v>
          </cell>
        </row>
        <row r="8">
          <cell r="D8">
            <v>114024.94</v>
          </cell>
          <cell r="G8">
            <v>3086.0199999999995</v>
          </cell>
        </row>
        <row r="9">
          <cell r="D9">
            <v>429936656.23000008</v>
          </cell>
          <cell r="G9">
            <v>362992635.62999982</v>
          </cell>
        </row>
        <row r="10">
          <cell r="D10">
            <v>4000000</v>
          </cell>
          <cell r="G10">
            <v>0</v>
          </cell>
        </row>
        <row r="11">
          <cell r="D11">
            <v>135639350.72</v>
          </cell>
          <cell r="G11">
            <v>87783965.619999975</v>
          </cell>
        </row>
        <row r="12">
          <cell r="D12">
            <v>323157155.79000008</v>
          </cell>
          <cell r="G12">
            <v>251473411.70000005</v>
          </cell>
        </row>
        <row r="13">
          <cell r="D13">
            <v>274254798.31999999</v>
          </cell>
          <cell r="G13">
            <v>262315359.10000002</v>
          </cell>
        </row>
        <row r="14">
          <cell r="D14">
            <v>0</v>
          </cell>
          <cell r="G14">
            <v>0</v>
          </cell>
        </row>
        <row r="16">
          <cell r="B16">
            <v>1410970000.0000002</v>
          </cell>
          <cell r="D16">
            <v>1675415349.26</v>
          </cell>
          <cell r="G16">
            <v>1259283025.5199997</v>
          </cell>
          <cell r="H16">
            <v>828596761.14999998</v>
          </cell>
          <cell r="I16">
            <v>797503751.40999997</v>
          </cell>
          <cell r="J16">
            <v>31093009.740000002</v>
          </cell>
        </row>
      </sheetData>
      <sheetData sheetId="18">
        <row r="6">
          <cell r="D6">
            <v>209490700</v>
          </cell>
          <cell r="E6">
            <v>74977687.659999996</v>
          </cell>
        </row>
        <row r="7">
          <cell r="D7">
            <v>119292800</v>
          </cell>
          <cell r="E7">
            <v>50716881.559999995</v>
          </cell>
        </row>
        <row r="8">
          <cell r="D8">
            <v>6046100</v>
          </cell>
          <cell r="E8">
            <v>3995164.05</v>
          </cell>
        </row>
        <row r="9">
          <cell r="D9">
            <v>823630311.22000003</v>
          </cell>
          <cell r="E9">
            <v>332737261.12999982</v>
          </cell>
        </row>
        <row r="10">
          <cell r="D10">
            <v>7154600</v>
          </cell>
          <cell r="E10">
            <v>5124306.0500000007</v>
          </cell>
        </row>
        <row r="11">
          <cell r="D11">
            <v>0</v>
          </cell>
          <cell r="E11">
            <v>3252123.78</v>
          </cell>
        </row>
        <row r="12">
          <cell r="D12">
            <v>4004740.68</v>
          </cell>
          <cell r="E12">
            <v>1050311.28</v>
          </cell>
        </row>
        <row r="13">
          <cell r="D13">
            <v>505796097.36000001</v>
          </cell>
          <cell r="E13">
            <v>17777910.550000001</v>
          </cell>
        </row>
        <row r="14">
          <cell r="D14">
            <v>0</v>
          </cell>
          <cell r="E14">
            <v>0</v>
          </cell>
        </row>
        <row r="16">
          <cell r="B16">
            <v>1410970000</v>
          </cell>
          <cell r="D16">
            <v>1675415349.2600002</v>
          </cell>
          <cell r="E16">
            <v>489631646.05999976</v>
          </cell>
          <cell r="G16">
            <v>401616296.54999995</v>
          </cell>
          <cell r="H16">
            <v>88015349.510000005</v>
          </cell>
        </row>
      </sheetData>
      <sheetData sheetId="19"/>
      <sheetData sheetId="20"/>
      <sheetData sheetId="21">
        <row r="4">
          <cell r="C4">
            <v>46203</v>
          </cell>
          <cell r="E4">
            <v>46230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</sheetDataSet>
  </externalBook>
</externalLink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B60C0-D87A-4445-AAD9-D019BF7B96DC}">
  <sheetPr codeName="Hoja36"/>
  <dimension ref="A1:K68"/>
  <sheetViews>
    <sheetView showGridLines="0" tabSelected="1" zoomScale="110" zoomScaleNormal="110" workbookViewId="0">
      <pane ySplit="1" topLeftCell="A2" activePane="bottomLeft" state="frozen"/>
      <selection activeCell="J57" sqref="J57"/>
      <selection pane="bottomLeft" activeCell="N6" sqref="N6"/>
    </sheetView>
  </sheetViews>
  <sheetFormatPr defaultColWidth="9.42578125" defaultRowHeight="12.75" x14ac:dyDescent="0.2"/>
  <cols>
    <col min="1" max="1" width="4.42578125" customWidth="1"/>
    <col min="2" max="2" width="27.42578125" customWidth="1"/>
    <col min="3" max="3" width="1.42578125" customWidth="1"/>
    <col min="4" max="9" width="16.42578125" customWidth="1"/>
    <col min="10" max="10" width="2.42578125" customWidth="1"/>
    <col min="11" max="11" width="8.42578125" customWidth="1"/>
    <col min="12" max="256" width="11.42578125" customWidth="1"/>
  </cols>
  <sheetData>
    <row r="1" spans="1:11" ht="60.6" customHeight="1" x14ac:dyDescent="0.4">
      <c r="A1" s="96" t="s">
        <v>29</v>
      </c>
      <c r="B1" s="96"/>
      <c r="J1" s="98"/>
      <c r="K1" s="97"/>
    </row>
    <row r="2" spans="1:11" ht="18" x14ac:dyDescent="0.25">
      <c r="A2" s="96" t="s">
        <v>29</v>
      </c>
      <c r="B2" s="96"/>
      <c r="K2" s="95"/>
    </row>
    <row r="3" spans="1:11" ht="33" customHeight="1" thickBot="1" x14ac:dyDescent="0.4">
      <c r="A3" s="94" t="s">
        <v>82</v>
      </c>
      <c r="B3" s="94"/>
      <c r="C3" s="93"/>
      <c r="D3" s="93"/>
      <c r="E3" s="93"/>
      <c r="F3" s="93"/>
      <c r="G3" s="93"/>
      <c r="H3" s="93"/>
      <c r="I3" s="93"/>
      <c r="J3" s="93"/>
      <c r="K3" s="92" t="s">
        <v>57</v>
      </c>
    </row>
    <row r="4" spans="1:11" ht="27" x14ac:dyDescent="0.35">
      <c r="A4" s="91" t="s">
        <v>56</v>
      </c>
      <c r="B4" s="90"/>
      <c r="C4" s="90"/>
      <c r="D4" s="90"/>
      <c r="E4" s="90"/>
      <c r="F4" s="90"/>
      <c r="G4" s="90"/>
      <c r="H4" s="90"/>
      <c r="I4" s="90"/>
      <c r="J4" s="90"/>
      <c r="K4" s="89" t="s">
        <v>81</v>
      </c>
    </row>
    <row r="5" spans="1:11" x14ac:dyDescent="0.2">
      <c r="H5" t="s">
        <v>29</v>
      </c>
    </row>
    <row r="7" spans="1:11" ht="33.75" x14ac:dyDescent="0.5">
      <c r="A7" s="54" t="s">
        <v>26</v>
      </c>
      <c r="H7" s="38"/>
      <c r="I7" s="38"/>
      <c r="J7" s="38"/>
      <c r="K7" s="88" t="str">
        <f>nota1</f>
        <v xml:space="preserve"> </v>
      </c>
    </row>
    <row r="8" spans="1:11" ht="20.100000000000001" customHeight="1" thickBot="1" x14ac:dyDescent="0.55000000000000004">
      <c r="A8" s="54"/>
      <c r="H8" s="38"/>
      <c r="I8" s="38"/>
      <c r="J8" s="38"/>
      <c r="K8" s="38"/>
    </row>
    <row r="9" spans="1:11" ht="40.35" customHeight="1" x14ac:dyDescent="0.25">
      <c r="A9" s="134" t="s">
        <v>55</v>
      </c>
      <c r="B9" s="135"/>
      <c r="D9" s="87" t="s">
        <v>69</v>
      </c>
      <c r="E9" s="87" t="s">
        <v>68</v>
      </c>
      <c r="F9" s="87" t="s">
        <v>67</v>
      </c>
      <c r="G9" s="87" t="s">
        <v>80</v>
      </c>
      <c r="H9" s="87" t="s">
        <v>79</v>
      </c>
      <c r="I9" s="87" t="s">
        <v>21</v>
      </c>
      <c r="J9" s="85"/>
      <c r="K9" s="84" t="s">
        <v>64</v>
      </c>
    </row>
    <row r="10" spans="1:11" ht="20.100000000000001" customHeight="1" thickBot="1" x14ac:dyDescent="0.25">
      <c r="A10" s="136"/>
      <c r="B10" s="136"/>
      <c r="D10" s="82" t="s">
        <v>48</v>
      </c>
      <c r="E10" s="82" t="s">
        <v>47</v>
      </c>
      <c r="F10" s="82" t="s">
        <v>63</v>
      </c>
      <c r="G10" s="82" t="s">
        <v>45</v>
      </c>
      <c r="H10" s="82" t="s">
        <v>44</v>
      </c>
      <c r="I10" s="82" t="s">
        <v>62</v>
      </c>
      <c r="J10" s="83"/>
      <c r="K10" s="82" t="s">
        <v>42</v>
      </c>
    </row>
    <row r="11" spans="1:11" ht="28.35" customHeight="1" x14ac:dyDescent="0.3">
      <c r="A11" s="78">
        <v>1</v>
      </c>
      <c r="B11" s="77" t="s">
        <v>78</v>
      </c>
      <c r="D11" s="76">
        <v>209490700</v>
      </c>
      <c r="E11" s="74">
        <v>0</v>
      </c>
      <c r="F11" s="81">
        <v>209490700</v>
      </c>
      <c r="G11" s="130">
        <v>74977687.659999996</v>
      </c>
      <c r="H11" s="74">
        <v>64078441.739999995</v>
      </c>
      <c r="I11" s="132">
        <v>10899245.92</v>
      </c>
      <c r="J11" s="40"/>
      <c r="K11" s="68">
        <f t="shared" ref="K11:K22" si="0">IF(F11=0,0,G11/F11)</f>
        <v>0.35790461180376981</v>
      </c>
    </row>
    <row r="12" spans="1:11" ht="16.5" x14ac:dyDescent="0.3">
      <c r="A12" s="78">
        <v>2</v>
      </c>
      <c r="B12" s="77" t="s">
        <v>77</v>
      </c>
      <c r="D12" s="80">
        <v>119292800</v>
      </c>
      <c r="E12" s="74">
        <v>0</v>
      </c>
      <c r="F12" s="75">
        <v>119292800</v>
      </c>
      <c r="G12" s="126">
        <v>50716881.559999995</v>
      </c>
      <c r="H12" s="74">
        <v>42532777.060000002</v>
      </c>
      <c r="I12" s="132">
        <v>8184104.5000000009</v>
      </c>
      <c r="J12" s="40"/>
      <c r="K12" s="68">
        <f t="shared" si="0"/>
        <v>0.42514620798572916</v>
      </c>
    </row>
    <row r="13" spans="1:11" ht="16.5" x14ac:dyDescent="0.3">
      <c r="A13" s="78">
        <v>3</v>
      </c>
      <c r="B13" s="77" t="s">
        <v>76</v>
      </c>
      <c r="D13" s="80">
        <v>6046100</v>
      </c>
      <c r="E13" s="74">
        <v>0</v>
      </c>
      <c r="F13" s="75">
        <v>6046100</v>
      </c>
      <c r="G13" s="126">
        <v>3995164.05</v>
      </c>
      <c r="H13" s="74">
        <v>2813344.6999999997</v>
      </c>
      <c r="I13" s="132">
        <v>1181819.3499999999</v>
      </c>
      <c r="J13" s="40"/>
      <c r="K13" s="68">
        <f t="shared" si="0"/>
        <v>0.66078365392567107</v>
      </c>
    </row>
    <row r="14" spans="1:11" ht="16.5" x14ac:dyDescent="0.3">
      <c r="A14" s="78">
        <v>4</v>
      </c>
      <c r="B14" s="77" t="s">
        <v>38</v>
      </c>
      <c r="D14" s="80">
        <v>798310800</v>
      </c>
      <c r="E14" s="74">
        <v>25319511.220000003</v>
      </c>
      <c r="F14" s="75">
        <v>823630311.22000003</v>
      </c>
      <c r="G14" s="126">
        <v>332737261.12999982</v>
      </c>
      <c r="H14" s="74">
        <v>280619405.08999991</v>
      </c>
      <c r="I14" s="132">
        <v>52117856.039999999</v>
      </c>
      <c r="J14" s="40"/>
      <c r="K14" s="68">
        <f t="shared" si="0"/>
        <v>0.40398860580681362</v>
      </c>
    </row>
    <row r="15" spans="1:11" ht="17.25" thickBot="1" x14ac:dyDescent="0.35">
      <c r="A15" s="49">
        <v>5</v>
      </c>
      <c r="B15" s="48" t="s">
        <v>75</v>
      </c>
      <c r="D15" s="72">
        <v>7154600</v>
      </c>
      <c r="E15" s="127">
        <v>0</v>
      </c>
      <c r="F15" s="129">
        <v>7154600</v>
      </c>
      <c r="G15" s="128">
        <v>5124306.0500000007</v>
      </c>
      <c r="H15" s="127">
        <v>4218600.9800000004</v>
      </c>
      <c r="I15" s="133">
        <v>905705.07000000007</v>
      </c>
      <c r="J15" s="40"/>
      <c r="K15" s="68">
        <f t="shared" si="0"/>
        <v>0.71622537248763041</v>
      </c>
    </row>
    <row r="16" spans="1:11" ht="17.25" thickBot="1" x14ac:dyDescent="0.35">
      <c r="A16" s="67"/>
      <c r="B16" s="66" t="s">
        <v>74</v>
      </c>
      <c r="C16" s="65"/>
      <c r="D16" s="64">
        <f t="shared" ref="D16:I16" si="1">SUM(D11:D15)</f>
        <v>1140295000</v>
      </c>
      <c r="E16" s="64">
        <f t="shared" si="1"/>
        <v>25319511.220000003</v>
      </c>
      <c r="F16" s="124">
        <f t="shared" si="1"/>
        <v>1165614511.22</v>
      </c>
      <c r="G16" s="64">
        <f t="shared" si="1"/>
        <v>467551300.44999981</v>
      </c>
      <c r="H16" s="64">
        <f t="shared" si="1"/>
        <v>394262569.56999993</v>
      </c>
      <c r="I16" s="64">
        <f t="shared" si="1"/>
        <v>73288730.879999995</v>
      </c>
      <c r="J16" s="63"/>
      <c r="K16" s="62">
        <f t="shared" si="0"/>
        <v>0.40112000661405062</v>
      </c>
    </row>
    <row r="17" spans="1:11" ht="28.35" customHeight="1" x14ac:dyDescent="0.3">
      <c r="A17" s="78">
        <v>6</v>
      </c>
      <c r="B17" s="77" t="s">
        <v>73</v>
      </c>
      <c r="D17" s="76">
        <v>0</v>
      </c>
      <c r="E17" s="74">
        <v>0</v>
      </c>
      <c r="F17" s="75">
        <v>0</v>
      </c>
      <c r="G17" s="126">
        <v>3252123.78</v>
      </c>
      <c r="H17" s="74">
        <v>2544190.9900000002</v>
      </c>
      <c r="I17" s="132">
        <v>707932.79000000015</v>
      </c>
      <c r="J17" s="40"/>
      <c r="K17" s="68">
        <f t="shared" si="0"/>
        <v>0</v>
      </c>
    </row>
    <row r="18" spans="1:11" ht="17.25" thickBot="1" x14ac:dyDescent="0.35">
      <c r="A18" s="49">
        <v>7</v>
      </c>
      <c r="B18" s="48" t="s">
        <v>34</v>
      </c>
      <c r="D18" s="72">
        <v>3925000</v>
      </c>
      <c r="E18" s="70">
        <v>79740.679999999993</v>
      </c>
      <c r="F18" s="71">
        <v>4004740.68</v>
      </c>
      <c r="G18" s="125">
        <v>1050311.28</v>
      </c>
      <c r="H18" s="70">
        <v>943765.58</v>
      </c>
      <c r="I18" s="131">
        <v>106545.7</v>
      </c>
      <c r="J18" s="40"/>
      <c r="K18" s="68">
        <f t="shared" si="0"/>
        <v>0.2622669890326082</v>
      </c>
    </row>
    <row r="19" spans="1:11" ht="17.25" thickBot="1" x14ac:dyDescent="0.35">
      <c r="A19" s="67"/>
      <c r="B19" s="66" t="s">
        <v>72</v>
      </c>
      <c r="C19" s="65"/>
      <c r="D19" s="64">
        <f t="shared" ref="D19:I19" si="2">D17+D18</f>
        <v>3925000</v>
      </c>
      <c r="E19" s="64">
        <f t="shared" si="2"/>
        <v>79740.679999999993</v>
      </c>
      <c r="F19" s="124">
        <f t="shared" si="2"/>
        <v>4004740.68</v>
      </c>
      <c r="G19" s="64">
        <f t="shared" si="2"/>
        <v>4302435.0599999996</v>
      </c>
      <c r="H19" s="64">
        <f t="shared" si="2"/>
        <v>3487956.5700000003</v>
      </c>
      <c r="I19" s="64">
        <f t="shared" si="2"/>
        <v>814478.49000000011</v>
      </c>
      <c r="J19" s="63"/>
      <c r="K19" s="62">
        <f t="shared" si="0"/>
        <v>1.0743354948016257</v>
      </c>
    </row>
    <row r="20" spans="1:11" ht="28.35" customHeight="1" x14ac:dyDescent="0.3">
      <c r="A20" s="78">
        <v>8</v>
      </c>
      <c r="B20" s="77" t="s">
        <v>32</v>
      </c>
      <c r="D20" s="76">
        <v>266750000</v>
      </c>
      <c r="E20" s="74">
        <v>239046097.36000001</v>
      </c>
      <c r="F20" s="75">
        <v>505796097.36000001</v>
      </c>
      <c r="G20" s="126">
        <v>17777910.550000001</v>
      </c>
      <c r="H20" s="74">
        <v>3865770.41</v>
      </c>
      <c r="I20" s="132">
        <v>13912140.139999999</v>
      </c>
      <c r="J20" s="40"/>
      <c r="K20" s="68">
        <f t="shared" si="0"/>
        <v>3.5148374301011233E-2</v>
      </c>
    </row>
    <row r="21" spans="1:11" ht="18.75" customHeight="1" thickBot="1" x14ac:dyDescent="0.35">
      <c r="A21" s="49">
        <v>9</v>
      </c>
      <c r="B21" s="48" t="s">
        <v>31</v>
      </c>
      <c r="D21" s="72">
        <v>0</v>
      </c>
      <c r="E21" s="70">
        <v>0</v>
      </c>
      <c r="F21" s="71">
        <v>0</v>
      </c>
      <c r="G21" s="125">
        <v>0</v>
      </c>
      <c r="H21" s="70">
        <v>0</v>
      </c>
      <c r="I21" s="131">
        <v>0</v>
      </c>
      <c r="J21" s="40"/>
      <c r="K21" s="68">
        <f t="shared" si="0"/>
        <v>0</v>
      </c>
    </row>
    <row r="22" spans="1:11" ht="17.25" thickBot="1" x14ac:dyDescent="0.35">
      <c r="A22" s="67"/>
      <c r="B22" s="66" t="s">
        <v>71</v>
      </c>
      <c r="C22" s="65"/>
      <c r="D22" s="64">
        <f t="shared" ref="D22:I22" si="3">D20+D21</f>
        <v>266750000</v>
      </c>
      <c r="E22" s="64">
        <f t="shared" si="3"/>
        <v>239046097.36000001</v>
      </c>
      <c r="F22" s="124">
        <f t="shared" si="3"/>
        <v>505796097.36000001</v>
      </c>
      <c r="G22" s="64">
        <f t="shared" si="3"/>
        <v>17777910.550000001</v>
      </c>
      <c r="H22" s="64">
        <f t="shared" si="3"/>
        <v>3865770.41</v>
      </c>
      <c r="I22" s="64">
        <f t="shared" si="3"/>
        <v>13912140.139999999</v>
      </c>
      <c r="J22" s="63"/>
      <c r="K22" s="62">
        <f t="shared" si="0"/>
        <v>3.5148374301011233E-2</v>
      </c>
    </row>
    <row r="23" spans="1:11" ht="16.5" x14ac:dyDescent="0.3">
      <c r="A23" s="42"/>
      <c r="B23" s="42"/>
      <c r="D23" s="61"/>
      <c r="E23" s="59"/>
      <c r="F23" s="60"/>
      <c r="G23" s="123"/>
      <c r="H23" s="59"/>
      <c r="I23" s="59"/>
      <c r="J23" s="40"/>
      <c r="K23" s="57"/>
    </row>
    <row r="24" spans="1:11" ht="13.5" thickBot="1" x14ac:dyDescent="0.25">
      <c r="D24" s="38"/>
      <c r="E24" s="38"/>
      <c r="F24" s="38"/>
      <c r="G24" s="38"/>
      <c r="H24" s="38"/>
      <c r="I24" s="38"/>
      <c r="J24" s="38"/>
      <c r="K24" s="37"/>
    </row>
    <row r="25" spans="1:11" ht="21" thickBot="1" x14ac:dyDescent="0.25">
      <c r="B25" s="36" t="s">
        <v>70</v>
      </c>
      <c r="D25" s="56">
        <f t="shared" ref="D25:I25" si="4">D16+D19+D22</f>
        <v>1410970000</v>
      </c>
      <c r="E25" s="56">
        <f t="shared" si="4"/>
        <v>264445349.26000002</v>
      </c>
      <c r="F25" s="56">
        <f t="shared" si="4"/>
        <v>1675415349.2600002</v>
      </c>
      <c r="G25" s="56">
        <f t="shared" si="4"/>
        <v>489631646.05999982</v>
      </c>
      <c r="H25" s="56">
        <f t="shared" si="4"/>
        <v>401616296.54999995</v>
      </c>
      <c r="I25" s="56">
        <f t="shared" si="4"/>
        <v>88015349.50999999</v>
      </c>
      <c r="J25" s="35"/>
      <c r="K25" s="55">
        <f>IF(F25=0,0,G25/F25)</f>
        <v>0.29224493274235608</v>
      </c>
    </row>
    <row r="26" spans="1:11" x14ac:dyDescent="0.2">
      <c r="F26" t="s">
        <v>29</v>
      </c>
    </row>
    <row r="29" spans="1:11" ht="33.75" x14ac:dyDescent="0.5">
      <c r="A29" s="54" t="s">
        <v>0</v>
      </c>
      <c r="I29" s="38"/>
      <c r="J29" s="38"/>
      <c r="K29" s="38"/>
    </row>
    <row r="30" spans="1:11" ht="20.100000000000001" customHeight="1" thickBot="1" x14ac:dyDescent="0.55000000000000004">
      <c r="A30" s="54"/>
      <c r="I30" s="38"/>
      <c r="J30" s="38"/>
      <c r="K30" s="38"/>
    </row>
    <row r="31" spans="1:11" ht="40.35" customHeight="1" x14ac:dyDescent="0.25">
      <c r="A31" s="134" t="s">
        <v>55</v>
      </c>
      <c r="B31" s="135"/>
      <c r="D31" s="87" t="s">
        <v>69</v>
      </c>
      <c r="E31" s="87" t="s">
        <v>68</v>
      </c>
      <c r="F31" s="87" t="s">
        <v>67</v>
      </c>
      <c r="G31" s="87" t="s">
        <v>66</v>
      </c>
      <c r="H31" s="87" t="s">
        <v>65</v>
      </c>
      <c r="I31" s="86" t="s">
        <v>9</v>
      </c>
      <c r="J31" s="85"/>
      <c r="K31" s="84" t="s">
        <v>64</v>
      </c>
    </row>
    <row r="32" spans="1:11" ht="20.100000000000001" customHeight="1" thickBot="1" x14ac:dyDescent="0.25">
      <c r="A32" s="136"/>
      <c r="B32" s="136"/>
      <c r="D32" s="82" t="s">
        <v>48</v>
      </c>
      <c r="E32" s="82" t="s">
        <v>47</v>
      </c>
      <c r="F32" s="82" t="s">
        <v>63</v>
      </c>
      <c r="G32" s="82" t="s">
        <v>45</v>
      </c>
      <c r="H32" s="82" t="s">
        <v>44</v>
      </c>
      <c r="I32" s="82" t="s">
        <v>62</v>
      </c>
      <c r="J32" s="83"/>
      <c r="K32" s="82" t="s">
        <v>42</v>
      </c>
    </row>
    <row r="33" spans="1:11" ht="28.35" customHeight="1" x14ac:dyDescent="0.3">
      <c r="A33" s="78">
        <v>1</v>
      </c>
      <c r="B33" s="77" t="s">
        <v>41</v>
      </c>
      <c r="D33" s="80">
        <v>315188000.0000003</v>
      </c>
      <c r="E33" s="74">
        <v>550783.80000000005</v>
      </c>
      <c r="F33" s="81">
        <v>315738783.80000019</v>
      </c>
      <c r="G33" s="130">
        <v>148316150.29999986</v>
      </c>
      <c r="H33" s="74">
        <v>148298098.79999986</v>
      </c>
      <c r="I33" s="73">
        <v>18051.5</v>
      </c>
      <c r="J33" s="40"/>
      <c r="K33" s="68">
        <f t="shared" ref="K33:K44" si="5">IF(F33=0,0,G33/F33)</f>
        <v>0.4697432115084994</v>
      </c>
    </row>
    <row r="34" spans="1:11" ht="16.5" x14ac:dyDescent="0.3">
      <c r="A34" s="78">
        <v>2</v>
      </c>
      <c r="B34" s="77" t="s">
        <v>40</v>
      </c>
      <c r="D34" s="80">
        <v>170474500</v>
      </c>
      <c r="E34" s="74">
        <v>22100079.460000001</v>
      </c>
      <c r="F34" s="75">
        <v>192574579.45999986</v>
      </c>
      <c r="G34" s="126">
        <v>54296661.109999985</v>
      </c>
      <c r="H34" s="74">
        <v>52052140.900000021</v>
      </c>
      <c r="I34" s="79">
        <v>2244520.2100000004</v>
      </c>
      <c r="J34" s="40"/>
      <c r="K34" s="68">
        <f t="shared" si="5"/>
        <v>0.28195134198009802</v>
      </c>
    </row>
    <row r="35" spans="1:11" ht="16.5" x14ac:dyDescent="0.3">
      <c r="A35" s="78">
        <v>3</v>
      </c>
      <c r="B35" s="77" t="s">
        <v>39</v>
      </c>
      <c r="D35" s="80">
        <v>111000</v>
      </c>
      <c r="E35" s="74">
        <v>3024.94</v>
      </c>
      <c r="F35" s="75">
        <v>114024.94</v>
      </c>
      <c r="G35" s="126">
        <v>3086.0199999999995</v>
      </c>
      <c r="H35" s="74">
        <v>3086.0199999999995</v>
      </c>
      <c r="I35" s="79">
        <v>0</v>
      </c>
      <c r="J35" s="40"/>
      <c r="K35" s="68">
        <f t="shared" si="5"/>
        <v>2.7064429939625483E-2</v>
      </c>
    </row>
    <row r="36" spans="1:11" ht="16.5" x14ac:dyDescent="0.3">
      <c r="A36" s="78">
        <v>4</v>
      </c>
      <c r="B36" s="77" t="s">
        <v>38</v>
      </c>
      <c r="D36" s="80">
        <v>340026700</v>
      </c>
      <c r="E36" s="74">
        <v>89909956.229999989</v>
      </c>
      <c r="F36" s="75">
        <v>429936656.23000008</v>
      </c>
      <c r="G36" s="126">
        <v>232505097.98000008</v>
      </c>
      <c r="H36" s="74">
        <v>216209128.50999999</v>
      </c>
      <c r="I36" s="79">
        <v>16295969.470000001</v>
      </c>
      <c r="J36" s="40"/>
      <c r="K36" s="68">
        <f t="shared" si="5"/>
        <v>0.5407891944333737</v>
      </c>
    </row>
    <row r="37" spans="1:11" ht="17.25" thickBot="1" x14ac:dyDescent="0.35">
      <c r="A37" s="49">
        <v>5</v>
      </c>
      <c r="B37" s="48" t="s">
        <v>37</v>
      </c>
      <c r="D37" s="72">
        <v>4000000</v>
      </c>
      <c r="E37" s="127">
        <v>0</v>
      </c>
      <c r="F37" s="129">
        <v>4000000</v>
      </c>
      <c r="G37" s="128">
        <v>0</v>
      </c>
      <c r="H37" s="127">
        <v>0</v>
      </c>
      <c r="I37" s="69">
        <v>0</v>
      </c>
      <c r="J37" s="40"/>
      <c r="K37" s="68">
        <f t="shared" si="5"/>
        <v>0</v>
      </c>
    </row>
    <row r="38" spans="1:11" ht="17.25" thickBot="1" x14ac:dyDescent="0.35">
      <c r="A38" s="67"/>
      <c r="B38" s="66" t="s">
        <v>36</v>
      </c>
      <c r="C38" s="65"/>
      <c r="D38" s="64">
        <f t="shared" ref="D38:I38" si="6">SUM(D33:D37)</f>
        <v>829800200.00000024</v>
      </c>
      <c r="E38" s="64">
        <f t="shared" si="6"/>
        <v>112563844.42999999</v>
      </c>
      <c r="F38" s="124">
        <f t="shared" si="6"/>
        <v>942364044.43000007</v>
      </c>
      <c r="G38" s="64">
        <f t="shared" si="6"/>
        <v>435120995.40999997</v>
      </c>
      <c r="H38" s="64">
        <f t="shared" si="6"/>
        <v>416562454.2299999</v>
      </c>
      <c r="I38" s="64">
        <f t="shared" si="6"/>
        <v>18558541.18</v>
      </c>
      <c r="J38" s="63"/>
      <c r="K38" s="62">
        <f t="shared" si="5"/>
        <v>0.46173344365360203</v>
      </c>
    </row>
    <row r="39" spans="1:11" ht="28.35" customHeight="1" x14ac:dyDescent="0.3">
      <c r="A39" s="78">
        <v>6</v>
      </c>
      <c r="B39" s="77" t="s">
        <v>35</v>
      </c>
      <c r="D39" s="76">
        <v>96063300</v>
      </c>
      <c r="E39" s="74">
        <v>39576050.719999984</v>
      </c>
      <c r="F39" s="75">
        <v>135639350.72</v>
      </c>
      <c r="G39" s="126">
        <v>31338209.119999986</v>
      </c>
      <c r="H39" s="74">
        <v>29428898.41</v>
      </c>
      <c r="I39" s="73">
        <v>1909310.71</v>
      </c>
      <c r="J39" s="40"/>
      <c r="K39" s="68">
        <f t="shared" si="5"/>
        <v>0.23104068954658577</v>
      </c>
    </row>
    <row r="40" spans="1:11" ht="17.25" thickBot="1" x14ac:dyDescent="0.35">
      <c r="A40" s="49">
        <v>7</v>
      </c>
      <c r="B40" s="48" t="s">
        <v>34</v>
      </c>
      <c r="D40" s="72">
        <v>224266500</v>
      </c>
      <c r="E40" s="70">
        <v>98890655.790000007</v>
      </c>
      <c r="F40" s="71">
        <v>323157155.79000008</v>
      </c>
      <c r="G40" s="125">
        <v>117827601.5</v>
      </c>
      <c r="H40" s="70">
        <v>107626443.64999998</v>
      </c>
      <c r="I40" s="69">
        <v>10201157.850000001</v>
      </c>
      <c r="J40" s="40"/>
      <c r="K40" s="68">
        <f t="shared" si="5"/>
        <v>0.36461393284624927</v>
      </c>
    </row>
    <row r="41" spans="1:11" ht="17.25" thickBot="1" x14ac:dyDescent="0.35">
      <c r="A41" s="67"/>
      <c r="B41" s="66" t="s">
        <v>33</v>
      </c>
      <c r="C41" s="65"/>
      <c r="D41" s="64">
        <f t="shared" ref="D41:I41" si="7">D39+D40</f>
        <v>320329800</v>
      </c>
      <c r="E41" s="64">
        <f t="shared" si="7"/>
        <v>138466706.50999999</v>
      </c>
      <c r="F41" s="124">
        <f t="shared" si="7"/>
        <v>458796506.51000011</v>
      </c>
      <c r="G41" s="64">
        <f t="shared" si="7"/>
        <v>149165810.61999997</v>
      </c>
      <c r="H41" s="64">
        <f t="shared" si="7"/>
        <v>137055342.05999997</v>
      </c>
      <c r="I41" s="64">
        <f t="shared" si="7"/>
        <v>12110468.560000002</v>
      </c>
      <c r="J41" s="63"/>
      <c r="K41" s="62">
        <f t="shared" si="5"/>
        <v>0.32512412039638905</v>
      </c>
    </row>
    <row r="42" spans="1:11" ht="28.35" customHeight="1" x14ac:dyDescent="0.3">
      <c r="A42" s="78">
        <v>8</v>
      </c>
      <c r="B42" s="77" t="s">
        <v>32</v>
      </c>
      <c r="D42" s="76">
        <v>260840000</v>
      </c>
      <c r="E42" s="74">
        <v>13414798.32</v>
      </c>
      <c r="F42" s="75">
        <v>274254798.31999999</v>
      </c>
      <c r="G42" s="126">
        <v>244309955.12</v>
      </c>
      <c r="H42" s="74">
        <v>243885955.12</v>
      </c>
      <c r="I42" s="73">
        <v>424000</v>
      </c>
      <c r="J42" s="40"/>
      <c r="K42" s="68">
        <f t="shared" si="5"/>
        <v>0.89081378563499047</v>
      </c>
    </row>
    <row r="43" spans="1:11" ht="18.75" customHeight="1" thickBot="1" x14ac:dyDescent="0.35">
      <c r="A43" s="49">
        <v>9</v>
      </c>
      <c r="B43" s="48" t="s">
        <v>31</v>
      </c>
      <c r="D43" s="72">
        <v>0</v>
      </c>
      <c r="E43" s="70">
        <v>0</v>
      </c>
      <c r="F43" s="71">
        <v>0</v>
      </c>
      <c r="G43" s="125">
        <v>0</v>
      </c>
      <c r="H43" s="70">
        <v>0</v>
      </c>
      <c r="I43" s="69">
        <v>0</v>
      </c>
      <c r="J43" s="40"/>
      <c r="K43" s="68">
        <f t="shared" si="5"/>
        <v>0</v>
      </c>
    </row>
    <row r="44" spans="1:11" ht="17.25" thickBot="1" x14ac:dyDescent="0.35">
      <c r="A44" s="67"/>
      <c r="B44" s="66" t="s">
        <v>30</v>
      </c>
      <c r="C44" s="65"/>
      <c r="D44" s="64">
        <f t="shared" ref="D44:I44" si="8">D42+D43</f>
        <v>260840000</v>
      </c>
      <c r="E44" s="64">
        <f t="shared" si="8"/>
        <v>13414798.32</v>
      </c>
      <c r="F44" s="124">
        <f t="shared" si="8"/>
        <v>274254798.31999999</v>
      </c>
      <c r="G44" s="64">
        <f t="shared" si="8"/>
        <v>244309955.12</v>
      </c>
      <c r="H44" s="64">
        <f t="shared" si="8"/>
        <v>243885955.12</v>
      </c>
      <c r="I44" s="64">
        <f t="shared" si="8"/>
        <v>424000</v>
      </c>
      <c r="J44" s="63"/>
      <c r="K44" s="62">
        <f t="shared" si="5"/>
        <v>0.89081378563499047</v>
      </c>
    </row>
    <row r="45" spans="1:11" ht="16.5" x14ac:dyDescent="0.3">
      <c r="A45" s="42"/>
      <c r="B45" s="42"/>
      <c r="D45" s="61"/>
      <c r="E45" s="59"/>
      <c r="F45" s="60"/>
      <c r="G45" s="123"/>
      <c r="H45" s="59"/>
      <c r="I45" s="58"/>
      <c r="J45" s="40"/>
      <c r="K45" s="57"/>
    </row>
    <row r="46" spans="1:11" ht="13.5" thickBot="1" x14ac:dyDescent="0.25">
      <c r="D46" s="38"/>
      <c r="E46" s="38"/>
      <c r="F46" s="38"/>
      <c r="G46" s="38"/>
      <c r="H46" s="38"/>
      <c r="I46" s="38"/>
      <c r="J46" s="38"/>
      <c r="K46" s="37"/>
    </row>
    <row r="47" spans="1:11" ht="21" thickBot="1" x14ac:dyDescent="0.25">
      <c r="B47" s="36" t="str">
        <f>"Total de "&amp;A29</f>
        <v>Total de despeses</v>
      </c>
      <c r="D47" s="56">
        <f t="shared" ref="D47:I47" si="9">D38+D41+D44</f>
        <v>1410970000.0000002</v>
      </c>
      <c r="E47" s="56">
        <f t="shared" si="9"/>
        <v>264445349.25999999</v>
      </c>
      <c r="F47" s="56">
        <f t="shared" si="9"/>
        <v>1675415349.26</v>
      </c>
      <c r="G47" s="56">
        <f t="shared" si="9"/>
        <v>828596761.14999998</v>
      </c>
      <c r="H47" s="56">
        <f t="shared" si="9"/>
        <v>797503751.40999985</v>
      </c>
      <c r="I47" s="56">
        <f t="shared" si="9"/>
        <v>31093009.740000002</v>
      </c>
      <c r="J47" s="35"/>
      <c r="K47" s="55">
        <f>IF(F47=0,0,G47/F47)</f>
        <v>0.49456199712863791</v>
      </c>
    </row>
    <row r="48" spans="1:11" x14ac:dyDescent="0.2">
      <c r="I48" s="38"/>
      <c r="J48" s="38"/>
      <c r="K48" s="38"/>
    </row>
    <row r="49" spans="1:11" x14ac:dyDescent="0.2">
      <c r="I49" s="38" t="s">
        <v>29</v>
      </c>
      <c r="J49" s="38"/>
      <c r="K49" s="38"/>
    </row>
    <row r="51" spans="1:11" ht="33.75" x14ac:dyDescent="0.5">
      <c r="A51" s="54" t="s">
        <v>61</v>
      </c>
      <c r="I51" s="38"/>
      <c r="J51" s="38"/>
      <c r="K51" s="38"/>
    </row>
    <row r="52" spans="1:11" ht="20.100000000000001" customHeight="1" x14ac:dyDescent="0.5">
      <c r="A52" s="54"/>
      <c r="I52" s="38"/>
      <c r="J52" s="38"/>
      <c r="K52" s="38"/>
    </row>
    <row r="53" spans="1:11" ht="16.5" x14ac:dyDescent="0.3">
      <c r="A53" s="49"/>
      <c r="B53" s="105"/>
      <c r="D53" s="122"/>
      <c r="E53" s="119"/>
      <c r="F53" s="121"/>
      <c r="G53" s="120"/>
      <c r="H53" s="119"/>
      <c r="I53" s="118"/>
      <c r="J53" s="99"/>
      <c r="K53" s="99"/>
    </row>
    <row r="54" spans="1:11" ht="16.5" x14ac:dyDescent="0.3">
      <c r="A54" s="78" t="s">
        <v>60</v>
      </c>
      <c r="B54" s="117"/>
      <c r="D54" s="116">
        <f t="shared" ref="D54:I54" si="10">D16-D38</f>
        <v>310494799.99999976</v>
      </c>
      <c r="E54" s="113">
        <f t="shared" si="10"/>
        <v>-87244333.209999993</v>
      </c>
      <c r="F54" s="115">
        <f t="shared" si="10"/>
        <v>223250466.78999996</v>
      </c>
      <c r="G54" s="114">
        <f t="shared" si="10"/>
        <v>32430305.039999843</v>
      </c>
      <c r="H54" s="113">
        <f t="shared" si="10"/>
        <v>-22299884.659999967</v>
      </c>
      <c r="I54" s="112">
        <f t="shared" si="10"/>
        <v>54730189.699999996</v>
      </c>
      <c r="J54" s="106"/>
      <c r="K54" s="99"/>
    </row>
    <row r="55" spans="1:11" ht="16.5" x14ac:dyDescent="0.3">
      <c r="A55" s="78" t="s">
        <v>59</v>
      </c>
      <c r="B55" s="117"/>
      <c r="D55" s="116">
        <f t="shared" ref="D55:I55" si="11">D19-D41</f>
        <v>-316404800</v>
      </c>
      <c r="E55" s="113">
        <f t="shared" si="11"/>
        <v>-138386965.82999998</v>
      </c>
      <c r="F55" s="115">
        <f t="shared" si="11"/>
        <v>-454791765.8300001</v>
      </c>
      <c r="G55" s="114">
        <f t="shared" si="11"/>
        <v>-144863375.55999997</v>
      </c>
      <c r="H55" s="113">
        <f t="shared" si="11"/>
        <v>-133567385.48999998</v>
      </c>
      <c r="I55" s="112">
        <f t="shared" si="11"/>
        <v>-11295990.070000002</v>
      </c>
      <c r="J55" s="106"/>
      <c r="K55" s="99"/>
    </row>
    <row r="56" spans="1:11" ht="16.5" x14ac:dyDescent="0.3">
      <c r="A56" s="49" t="s">
        <v>58</v>
      </c>
      <c r="B56" s="105"/>
      <c r="D56" s="111">
        <f t="shared" ref="D56:I56" si="12">D22-D44</f>
        <v>5910000</v>
      </c>
      <c r="E56" s="108">
        <f t="shared" si="12"/>
        <v>225631299.04000002</v>
      </c>
      <c r="F56" s="110">
        <f t="shared" si="12"/>
        <v>231541299.04000002</v>
      </c>
      <c r="G56" s="109">
        <f t="shared" si="12"/>
        <v>-226532044.56999999</v>
      </c>
      <c r="H56" s="108">
        <f t="shared" si="12"/>
        <v>-240020184.71000001</v>
      </c>
      <c r="I56" s="107">
        <f t="shared" si="12"/>
        <v>13488140.139999999</v>
      </c>
      <c r="J56" s="106"/>
      <c r="K56" s="99"/>
    </row>
    <row r="57" spans="1:11" ht="16.5" x14ac:dyDescent="0.3">
      <c r="A57" s="49"/>
      <c r="B57" s="105"/>
      <c r="D57" s="104"/>
      <c r="E57" s="101"/>
      <c r="F57" s="103"/>
      <c r="G57" s="102"/>
      <c r="H57" s="101"/>
      <c r="I57" s="100"/>
      <c r="J57" s="99"/>
      <c r="K57" s="99"/>
    </row>
    <row r="58" spans="1:11" ht="17.25" thickBot="1" x14ac:dyDescent="0.35">
      <c r="K58" s="99"/>
    </row>
    <row r="59" spans="1:11" ht="21" thickBot="1" x14ac:dyDescent="0.35">
      <c r="B59" s="36" t="str">
        <f>"Total "&amp;A51</f>
        <v>Total diferències</v>
      </c>
      <c r="D59" s="56">
        <f t="shared" ref="D59:I59" si="13">D25-D47</f>
        <v>0</v>
      </c>
      <c r="E59" s="56">
        <f t="shared" si="13"/>
        <v>0</v>
      </c>
      <c r="F59" s="56">
        <f t="shared" si="13"/>
        <v>0</v>
      </c>
      <c r="G59" s="56">
        <f t="shared" si="13"/>
        <v>-338965115.09000015</v>
      </c>
      <c r="H59" s="56">
        <f t="shared" si="13"/>
        <v>-395887454.8599999</v>
      </c>
      <c r="I59" s="56">
        <f t="shared" si="13"/>
        <v>56922339.769999988</v>
      </c>
      <c r="J59" s="35"/>
      <c r="K59" s="99"/>
    </row>
    <row r="68" spans="11:11" x14ac:dyDescent="0.2">
      <c r="K68" s="28" t="s">
        <v>83</v>
      </c>
    </row>
  </sheetData>
  <sheetProtection algorithmName="SHA-512" hashValue="voKBaXyQ2P/Jlbcvbch8HyPpbBmZlcYqrSF4X0mdXUHoKzT3wykaipVIort8T2U+T8D3zOMq76ZWbWxyjUcugw==" saltValue="2OzM9YqjnKO7Avfi6coEZg==" spinCount="100000" sheet="1" objects="1" scenarios="1"/>
  <mergeCells count="2">
    <mergeCell ref="A9:B10"/>
    <mergeCell ref="A31:B32"/>
  </mergeCells>
  <printOptions horizontalCentered="1"/>
  <pageMargins left="0" right="0" top="0.39370078740157483" bottom="0" header="0" footer="0"/>
  <pageSetup paperSize="9" scale="6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68A96-C365-4215-B263-10F94DA0BA21}">
  <sheetPr codeName="Hoja39"/>
  <dimension ref="A1:K70"/>
  <sheetViews>
    <sheetView showGridLines="0" zoomScaleNormal="100" workbookViewId="0">
      <pane ySplit="1" topLeftCell="A2" activePane="bottomLeft" state="frozen"/>
      <selection activeCell="J57" sqref="J57"/>
      <selection pane="bottomLeft" activeCell="A4" sqref="A4"/>
    </sheetView>
  </sheetViews>
  <sheetFormatPr defaultColWidth="9.42578125" defaultRowHeight="12.75" x14ac:dyDescent="0.2"/>
  <cols>
    <col min="1" max="1" width="4.42578125" customWidth="1"/>
    <col min="2" max="2" width="27.42578125" customWidth="1"/>
    <col min="3" max="3" width="1.42578125" customWidth="1"/>
    <col min="4" max="9" width="16.42578125" customWidth="1"/>
    <col min="10" max="10" width="2.42578125" customWidth="1"/>
    <col min="11" max="11" width="8.42578125" customWidth="1"/>
    <col min="12" max="256" width="11.42578125" customWidth="1"/>
  </cols>
  <sheetData>
    <row r="1" spans="1:11" ht="60.6" customHeight="1" x14ac:dyDescent="0.4">
      <c r="A1" s="96" t="s">
        <v>29</v>
      </c>
      <c r="B1" s="96"/>
      <c r="J1" s="98"/>
      <c r="K1" s="97"/>
    </row>
    <row r="2" spans="1:11" ht="18" x14ac:dyDescent="0.25">
      <c r="A2" s="96" t="s">
        <v>29</v>
      </c>
      <c r="B2" s="96"/>
      <c r="K2" s="95"/>
    </row>
    <row r="3" spans="1:11" ht="33" customHeight="1" thickBot="1" x14ac:dyDescent="0.4">
      <c r="A3" s="94" t="s">
        <v>82</v>
      </c>
      <c r="B3" s="94"/>
      <c r="C3" s="93"/>
      <c r="D3" s="93"/>
      <c r="E3" s="93"/>
      <c r="F3" s="93"/>
      <c r="G3" s="93"/>
      <c r="H3" s="93"/>
      <c r="I3" s="93"/>
      <c r="J3" s="93"/>
      <c r="K3" s="92" t="s">
        <v>57</v>
      </c>
    </row>
    <row r="4" spans="1:11" ht="27" x14ac:dyDescent="0.35">
      <c r="A4" s="91" t="s">
        <v>56</v>
      </c>
      <c r="B4" s="90"/>
      <c r="C4" s="90"/>
      <c r="D4" s="90"/>
      <c r="E4" s="90"/>
      <c r="F4" s="90"/>
      <c r="G4" s="90"/>
      <c r="H4" s="90"/>
      <c r="I4" s="90"/>
      <c r="J4" s="90"/>
      <c r="K4" s="89" t="s">
        <v>81</v>
      </c>
    </row>
    <row r="5" spans="1:11" x14ac:dyDescent="0.2">
      <c r="H5" t="s">
        <v>29</v>
      </c>
    </row>
    <row r="7" spans="1:11" ht="33.75" x14ac:dyDescent="0.5">
      <c r="A7" s="54" t="s">
        <v>0</v>
      </c>
      <c r="I7" s="38"/>
      <c r="J7" s="38"/>
      <c r="K7" s="88" t="str">
        <f>nota1</f>
        <v xml:space="preserve"> </v>
      </c>
    </row>
    <row r="8" spans="1:11" ht="20.100000000000001" customHeight="1" thickBot="1" x14ac:dyDescent="0.55000000000000004">
      <c r="A8" s="54"/>
      <c r="I8" s="38"/>
      <c r="J8" s="38"/>
      <c r="K8" s="38"/>
    </row>
    <row r="9" spans="1:11" ht="40.35" customHeight="1" x14ac:dyDescent="0.25">
      <c r="A9" s="134" t="s">
        <v>55</v>
      </c>
      <c r="B9" s="135"/>
      <c r="D9" s="87" t="s">
        <v>54</v>
      </c>
      <c r="E9" s="87" t="s">
        <v>53</v>
      </c>
      <c r="F9" s="87" t="s">
        <v>52</v>
      </c>
      <c r="G9" s="87" t="s">
        <v>10</v>
      </c>
      <c r="H9" s="87" t="s">
        <v>51</v>
      </c>
      <c r="I9" s="86" t="s">
        <v>50</v>
      </c>
      <c r="J9" s="85"/>
      <c r="K9" s="84" t="s">
        <v>49</v>
      </c>
    </row>
    <row r="10" spans="1:11" ht="20.100000000000001" customHeight="1" thickBot="1" x14ac:dyDescent="0.25">
      <c r="A10" s="136"/>
      <c r="B10" s="136"/>
      <c r="D10" s="82" t="s">
        <v>48</v>
      </c>
      <c r="E10" s="82" t="s">
        <v>47</v>
      </c>
      <c r="F10" s="82" t="s">
        <v>46</v>
      </c>
      <c r="G10" s="82" t="s">
        <v>45</v>
      </c>
      <c r="H10" s="82" t="s">
        <v>44</v>
      </c>
      <c r="I10" s="82" t="s">
        <v>43</v>
      </c>
      <c r="J10" s="83"/>
      <c r="K10" s="82" t="s">
        <v>42</v>
      </c>
    </row>
    <row r="11" spans="1:11" ht="28.35" customHeight="1" x14ac:dyDescent="0.3">
      <c r="A11" s="78">
        <v>1</v>
      </c>
      <c r="B11" s="77" t="s">
        <v>41</v>
      </c>
      <c r="D11" s="80">
        <v>315738783.80000019</v>
      </c>
      <c r="E11" s="74">
        <v>149440243.34999982</v>
      </c>
      <c r="F11" s="74">
        <v>149440243.34999982</v>
      </c>
      <c r="G11" s="81">
        <v>148316150.29999986</v>
      </c>
      <c r="H11" s="74">
        <v>165030012.44999984</v>
      </c>
      <c r="I11" s="73">
        <v>167422633.49999988</v>
      </c>
      <c r="J11" s="40"/>
      <c r="K11" s="68">
        <f t="shared" ref="K11:K22" si="0">IF(D11=0,0,F11/D11)</f>
        <v>0.47330341097614542</v>
      </c>
    </row>
    <row r="12" spans="1:11" ht="16.5" x14ac:dyDescent="0.3">
      <c r="A12" s="78">
        <v>2</v>
      </c>
      <c r="B12" s="77" t="s">
        <v>40</v>
      </c>
      <c r="D12" s="80">
        <v>192574579.45999986</v>
      </c>
      <c r="E12" s="74">
        <v>150587051.57000002</v>
      </c>
      <c r="F12" s="74">
        <v>145274324.10000008</v>
      </c>
      <c r="G12" s="75">
        <v>54296661.109999985</v>
      </c>
      <c r="H12" s="74">
        <v>38626238.310000002</v>
      </c>
      <c r="I12" s="79">
        <v>138277918.35000002</v>
      </c>
      <c r="J12" s="40"/>
      <c r="K12" s="68">
        <f t="shared" si="0"/>
        <v>0.7543795474322994</v>
      </c>
    </row>
    <row r="13" spans="1:11" ht="16.5" x14ac:dyDescent="0.3">
      <c r="A13" s="78">
        <v>3</v>
      </c>
      <c r="B13" s="77" t="s">
        <v>39</v>
      </c>
      <c r="D13" s="80">
        <v>114024.94</v>
      </c>
      <c r="E13" s="74">
        <v>3086.0199999999995</v>
      </c>
      <c r="F13" s="74">
        <v>3086.0199999999995</v>
      </c>
      <c r="G13" s="75">
        <v>3086.0199999999995</v>
      </c>
      <c r="H13" s="74">
        <v>110938.92</v>
      </c>
      <c r="I13" s="79">
        <v>110938.92</v>
      </c>
      <c r="J13" s="40"/>
      <c r="K13" s="68">
        <f t="shared" si="0"/>
        <v>2.7064429939625483E-2</v>
      </c>
    </row>
    <row r="14" spans="1:11" ht="16.5" x14ac:dyDescent="0.3">
      <c r="A14" s="78">
        <v>4</v>
      </c>
      <c r="B14" s="77" t="s">
        <v>38</v>
      </c>
      <c r="D14" s="80">
        <v>429936656.23000008</v>
      </c>
      <c r="E14" s="74">
        <v>367591431.17999977</v>
      </c>
      <c r="F14" s="74">
        <v>362992635.62999982</v>
      </c>
      <c r="G14" s="75">
        <v>232505097.98000008</v>
      </c>
      <c r="H14" s="74">
        <v>62164825.049999975</v>
      </c>
      <c r="I14" s="79">
        <v>197431558.24999997</v>
      </c>
      <c r="J14" s="40"/>
      <c r="K14" s="68">
        <f t="shared" si="0"/>
        <v>0.84429329383771434</v>
      </c>
    </row>
    <row r="15" spans="1:11" ht="17.25" thickBot="1" x14ac:dyDescent="0.35">
      <c r="A15" s="78">
        <v>5</v>
      </c>
      <c r="B15" s="77" t="s">
        <v>37</v>
      </c>
      <c r="D15" s="80">
        <v>4000000</v>
      </c>
      <c r="E15" s="74">
        <v>0</v>
      </c>
      <c r="F15" s="74">
        <v>0</v>
      </c>
      <c r="G15" s="75">
        <v>0</v>
      </c>
      <c r="H15" s="74">
        <v>4000000</v>
      </c>
      <c r="I15" s="79">
        <v>4000000</v>
      </c>
      <c r="J15" s="40"/>
      <c r="K15" s="68">
        <f t="shared" si="0"/>
        <v>0</v>
      </c>
    </row>
    <row r="16" spans="1:11" ht="17.25" thickBot="1" x14ac:dyDescent="0.35">
      <c r="A16" s="67"/>
      <c r="B16" s="66" t="s">
        <v>36</v>
      </c>
      <c r="C16" s="65"/>
      <c r="D16" s="64">
        <f t="shared" ref="D16:I16" si="1">SUM(D11:D15)</f>
        <v>942364044.43000007</v>
      </c>
      <c r="E16" s="64">
        <f t="shared" si="1"/>
        <v>667621812.11999965</v>
      </c>
      <c r="F16" s="64">
        <f t="shared" si="1"/>
        <v>657710289.09999967</v>
      </c>
      <c r="G16" s="64">
        <f t="shared" si="1"/>
        <v>435120995.40999997</v>
      </c>
      <c r="H16" s="64">
        <f t="shared" si="1"/>
        <v>269932014.72999978</v>
      </c>
      <c r="I16" s="64">
        <f t="shared" si="1"/>
        <v>507243049.01999986</v>
      </c>
      <c r="J16" s="63"/>
      <c r="K16" s="62">
        <f t="shared" si="0"/>
        <v>0.69793652780738624</v>
      </c>
    </row>
    <row r="17" spans="1:11" ht="28.35" customHeight="1" x14ac:dyDescent="0.3">
      <c r="A17" s="78">
        <v>6</v>
      </c>
      <c r="B17" s="77" t="s">
        <v>35</v>
      </c>
      <c r="D17" s="76">
        <v>135639350.72</v>
      </c>
      <c r="E17" s="74">
        <v>95751413.479999989</v>
      </c>
      <c r="F17" s="74">
        <v>87783965.619999975</v>
      </c>
      <c r="G17" s="75">
        <v>31338209.119999986</v>
      </c>
      <c r="H17" s="74">
        <v>30131535.080000006</v>
      </c>
      <c r="I17" s="73">
        <v>104301141.59999998</v>
      </c>
      <c r="J17" s="40"/>
      <c r="K17" s="68">
        <f t="shared" si="0"/>
        <v>0.64718656609623715</v>
      </c>
    </row>
    <row r="18" spans="1:11" ht="17.25" thickBot="1" x14ac:dyDescent="0.35">
      <c r="A18" s="49">
        <v>7</v>
      </c>
      <c r="B18" s="48" t="s">
        <v>34</v>
      </c>
      <c r="D18" s="72">
        <v>323157155.79000008</v>
      </c>
      <c r="E18" s="70">
        <v>271604266.95000011</v>
      </c>
      <c r="F18" s="70">
        <v>251473411.70000005</v>
      </c>
      <c r="G18" s="71">
        <v>117827601.5</v>
      </c>
      <c r="H18" s="70">
        <v>51477888.839999996</v>
      </c>
      <c r="I18" s="69">
        <v>205329554.29000005</v>
      </c>
      <c r="J18" s="40"/>
      <c r="K18" s="68">
        <f t="shared" si="0"/>
        <v>0.77817683190471298</v>
      </c>
    </row>
    <row r="19" spans="1:11" ht="17.25" thickBot="1" x14ac:dyDescent="0.35">
      <c r="A19" s="67"/>
      <c r="B19" s="66" t="s">
        <v>33</v>
      </c>
      <c r="C19" s="65"/>
      <c r="D19" s="64">
        <f t="shared" ref="D19:I19" si="2">D17+D18</f>
        <v>458796506.51000011</v>
      </c>
      <c r="E19" s="64">
        <f t="shared" si="2"/>
        <v>367355680.43000007</v>
      </c>
      <c r="F19" s="64">
        <f t="shared" si="2"/>
        <v>339257377.32000005</v>
      </c>
      <c r="G19" s="64">
        <f t="shared" si="2"/>
        <v>149165810.61999997</v>
      </c>
      <c r="H19" s="64">
        <f t="shared" si="2"/>
        <v>81609423.920000002</v>
      </c>
      <c r="I19" s="64">
        <f t="shared" si="2"/>
        <v>309630695.89000005</v>
      </c>
      <c r="J19" s="63"/>
      <c r="K19" s="62">
        <f t="shared" si="0"/>
        <v>0.73945065515141506</v>
      </c>
    </row>
    <row r="20" spans="1:11" ht="28.35" customHeight="1" x14ac:dyDescent="0.3">
      <c r="A20" s="78">
        <v>8</v>
      </c>
      <c r="B20" s="77" t="s">
        <v>32</v>
      </c>
      <c r="D20" s="76">
        <v>274254798.31999999</v>
      </c>
      <c r="E20" s="74">
        <v>262315359.10000002</v>
      </c>
      <c r="F20" s="74">
        <v>262315359.10000002</v>
      </c>
      <c r="G20" s="75">
        <v>244309955.12</v>
      </c>
      <c r="H20" s="74">
        <v>11939439.219999999</v>
      </c>
      <c r="I20" s="73">
        <v>29944843.199999999</v>
      </c>
      <c r="J20" s="40"/>
      <c r="K20" s="68">
        <f t="shared" si="0"/>
        <v>0.95646588758651707</v>
      </c>
    </row>
    <row r="21" spans="1:11" ht="18.75" customHeight="1" thickBot="1" x14ac:dyDescent="0.35">
      <c r="A21" s="49">
        <v>9</v>
      </c>
      <c r="B21" s="48" t="s">
        <v>31</v>
      </c>
      <c r="D21" s="72">
        <v>0</v>
      </c>
      <c r="E21" s="70">
        <v>0</v>
      </c>
      <c r="F21" s="70">
        <v>0</v>
      </c>
      <c r="G21" s="71">
        <v>0</v>
      </c>
      <c r="H21" s="70">
        <v>0</v>
      </c>
      <c r="I21" s="69">
        <v>0</v>
      </c>
      <c r="J21" s="40"/>
      <c r="K21" s="68">
        <f t="shared" si="0"/>
        <v>0</v>
      </c>
    </row>
    <row r="22" spans="1:11" ht="17.25" thickBot="1" x14ac:dyDescent="0.35">
      <c r="A22" s="67"/>
      <c r="B22" s="66" t="s">
        <v>30</v>
      </c>
      <c r="C22" s="65"/>
      <c r="D22" s="64">
        <f t="shared" ref="D22:I22" si="3">D20+D21</f>
        <v>274254798.31999999</v>
      </c>
      <c r="E22" s="64">
        <f t="shared" si="3"/>
        <v>262315359.10000002</v>
      </c>
      <c r="F22" s="64">
        <f t="shared" si="3"/>
        <v>262315359.10000002</v>
      </c>
      <c r="G22" s="64">
        <f t="shared" si="3"/>
        <v>244309955.12</v>
      </c>
      <c r="H22" s="64">
        <f t="shared" si="3"/>
        <v>11939439.219999999</v>
      </c>
      <c r="I22" s="64">
        <f t="shared" si="3"/>
        <v>29944843.199999999</v>
      </c>
      <c r="J22" s="63"/>
      <c r="K22" s="62">
        <f t="shared" si="0"/>
        <v>0.95646588758651707</v>
      </c>
    </row>
    <row r="23" spans="1:11" ht="16.5" x14ac:dyDescent="0.3">
      <c r="A23" s="42"/>
      <c r="B23" s="42"/>
      <c r="D23" s="61"/>
      <c r="E23" s="59"/>
      <c r="F23" s="59"/>
      <c r="G23" s="60"/>
      <c r="H23" s="59"/>
      <c r="I23" s="58"/>
      <c r="J23" s="40"/>
      <c r="K23" s="57"/>
    </row>
    <row r="24" spans="1:11" ht="13.5" thickBot="1" x14ac:dyDescent="0.25">
      <c r="D24" s="38"/>
      <c r="E24" s="38"/>
      <c r="F24" s="38"/>
      <c r="G24" s="38"/>
      <c r="H24" s="38"/>
      <c r="I24" s="38"/>
      <c r="J24" s="38"/>
      <c r="K24" s="37"/>
    </row>
    <row r="25" spans="1:11" ht="21" thickBot="1" x14ac:dyDescent="0.25">
      <c r="B25" s="36" t="str">
        <f>"Total de "&amp;A7</f>
        <v>Total de despeses</v>
      </c>
      <c r="D25" s="56">
        <f t="shared" ref="D25:I25" si="4">D16+D19+D22</f>
        <v>1675415349.26</v>
      </c>
      <c r="E25" s="56">
        <f t="shared" si="4"/>
        <v>1297292851.6499996</v>
      </c>
      <c r="F25" s="56">
        <f t="shared" si="4"/>
        <v>1259283025.5199997</v>
      </c>
      <c r="G25" s="56">
        <f t="shared" si="4"/>
        <v>828596761.14999998</v>
      </c>
      <c r="H25" s="56">
        <f t="shared" si="4"/>
        <v>363480877.86999977</v>
      </c>
      <c r="I25" s="56">
        <f t="shared" si="4"/>
        <v>846818588.1099999</v>
      </c>
      <c r="J25" s="35"/>
      <c r="K25" s="55">
        <f>IF(D25=0,0,F25/D25)</f>
        <v>0.75162438142649335</v>
      </c>
    </row>
    <row r="26" spans="1:11" x14ac:dyDescent="0.2">
      <c r="I26" s="38"/>
      <c r="J26" s="38"/>
      <c r="K26" s="38"/>
    </row>
    <row r="27" spans="1:11" x14ac:dyDescent="0.2">
      <c r="I27" s="38" t="s">
        <v>29</v>
      </c>
      <c r="J27" s="38"/>
      <c r="K27" s="38"/>
    </row>
    <row r="30" spans="1:11" ht="33.75" x14ac:dyDescent="0.5">
      <c r="A30" s="54"/>
      <c r="I30" s="38"/>
      <c r="J30" s="38"/>
      <c r="K30" s="38"/>
    </row>
    <row r="31" spans="1:11" ht="20.100000000000001" customHeight="1" x14ac:dyDescent="0.5">
      <c r="A31" s="54"/>
      <c r="I31" s="38"/>
      <c r="J31" s="38"/>
      <c r="K31" s="38"/>
    </row>
    <row r="32" spans="1:11" ht="40.35" customHeight="1" x14ac:dyDescent="0.25">
      <c r="A32" s="134"/>
      <c r="B32" s="135"/>
      <c r="D32" s="53"/>
      <c r="E32" s="53"/>
      <c r="F32" s="53"/>
      <c r="G32" s="53"/>
      <c r="H32" s="53"/>
      <c r="I32" s="52"/>
      <c r="J32" s="52"/>
      <c r="K32" s="51"/>
    </row>
    <row r="33" spans="1:11" ht="20.100000000000001" customHeight="1" x14ac:dyDescent="0.2">
      <c r="A33" s="135"/>
      <c r="B33" s="135"/>
      <c r="D33" s="50"/>
      <c r="E33" s="50"/>
      <c r="F33" s="50"/>
      <c r="G33" s="50"/>
      <c r="H33" s="50"/>
      <c r="I33" s="50"/>
      <c r="J33" s="50"/>
      <c r="K33" s="50"/>
    </row>
    <row r="34" spans="1:11" ht="28.35" customHeight="1" x14ac:dyDescent="0.3">
      <c r="A34" s="49"/>
      <c r="B34" s="48"/>
      <c r="D34" s="41"/>
      <c r="E34" s="41"/>
      <c r="F34" s="41"/>
      <c r="G34" s="41"/>
      <c r="H34" s="41"/>
      <c r="I34" s="40"/>
      <c r="J34" s="40"/>
      <c r="K34" s="39"/>
    </row>
    <row r="35" spans="1:11" ht="16.5" x14ac:dyDescent="0.3">
      <c r="A35" s="49"/>
      <c r="B35" s="48"/>
      <c r="D35" s="41"/>
      <c r="E35" s="41"/>
      <c r="F35" s="41"/>
      <c r="G35" s="41"/>
      <c r="H35" s="41"/>
      <c r="I35" s="40"/>
      <c r="J35" s="40"/>
      <c r="K35" s="39"/>
    </row>
    <row r="36" spans="1:11" ht="16.5" x14ac:dyDescent="0.3">
      <c r="A36" s="49"/>
      <c r="B36" s="48"/>
      <c r="D36" s="41"/>
      <c r="E36" s="41"/>
      <c r="F36" s="41"/>
      <c r="G36" s="41"/>
      <c r="H36" s="41"/>
      <c r="I36" s="40"/>
      <c r="J36" s="40"/>
      <c r="K36" s="39"/>
    </row>
    <row r="37" spans="1:11" ht="16.5" x14ac:dyDescent="0.3">
      <c r="A37" s="49"/>
      <c r="B37" s="48"/>
      <c r="D37" s="41"/>
      <c r="E37" s="41"/>
      <c r="F37" s="41"/>
      <c r="G37" s="41"/>
      <c r="H37" s="41"/>
      <c r="I37" s="40"/>
      <c r="J37" s="40"/>
      <c r="K37" s="39"/>
    </row>
    <row r="38" spans="1:11" ht="16.5" x14ac:dyDescent="0.3">
      <c r="A38" s="47"/>
      <c r="B38" s="46"/>
      <c r="C38" s="45"/>
      <c r="D38" s="44"/>
      <c r="E38" s="44"/>
      <c r="F38" s="44"/>
      <c r="G38" s="44"/>
      <c r="H38" s="44"/>
      <c r="I38" s="44"/>
      <c r="J38" s="44"/>
      <c r="K38" s="43"/>
    </row>
    <row r="39" spans="1:11" ht="28.35" customHeight="1" x14ac:dyDescent="0.3">
      <c r="A39" s="49"/>
      <c r="B39" s="48"/>
      <c r="D39" s="41"/>
      <c r="E39" s="41"/>
      <c r="F39" s="41"/>
      <c r="G39" s="41"/>
      <c r="H39" s="41"/>
      <c r="I39" s="40"/>
      <c r="J39" s="40"/>
      <c r="K39" s="39"/>
    </row>
    <row r="40" spans="1:11" ht="16.5" x14ac:dyDescent="0.3">
      <c r="A40" s="49"/>
      <c r="B40" s="48"/>
      <c r="D40" s="41"/>
      <c r="E40" s="41"/>
      <c r="F40" s="41"/>
      <c r="G40" s="41"/>
      <c r="H40" s="41"/>
      <c r="I40" s="40"/>
      <c r="J40" s="40"/>
      <c r="K40" s="39"/>
    </row>
    <row r="41" spans="1:11" ht="16.5" x14ac:dyDescent="0.3">
      <c r="A41" s="47"/>
      <c r="B41" s="46"/>
      <c r="C41" s="45"/>
      <c r="D41" s="44"/>
      <c r="E41" s="44"/>
      <c r="F41" s="44"/>
      <c r="G41" s="44"/>
      <c r="H41" s="44"/>
      <c r="I41" s="44"/>
      <c r="J41" s="44"/>
      <c r="K41" s="43"/>
    </row>
    <row r="42" spans="1:11" ht="28.35" customHeight="1" x14ac:dyDescent="0.3">
      <c r="A42" s="49"/>
      <c r="B42" s="48"/>
      <c r="D42" s="41"/>
      <c r="E42" s="41"/>
      <c r="F42" s="41"/>
      <c r="G42" s="41"/>
      <c r="H42" s="41"/>
      <c r="I42" s="40"/>
      <c r="J42" s="40"/>
      <c r="K42" s="39"/>
    </row>
    <row r="43" spans="1:11" ht="18.75" customHeight="1" x14ac:dyDescent="0.3">
      <c r="A43" s="49"/>
      <c r="B43" s="48"/>
      <c r="D43" s="41"/>
      <c r="E43" s="41"/>
      <c r="F43" s="41"/>
      <c r="G43" s="41"/>
      <c r="H43" s="41"/>
      <c r="I43" s="40"/>
      <c r="J43" s="40"/>
      <c r="K43" s="39"/>
    </row>
    <row r="44" spans="1:11" ht="16.5" x14ac:dyDescent="0.3">
      <c r="A44" s="47"/>
      <c r="B44" s="46"/>
      <c r="C44" s="45"/>
      <c r="D44" s="44"/>
      <c r="E44" s="44"/>
      <c r="F44" s="44"/>
      <c r="G44" s="44"/>
      <c r="H44" s="44"/>
      <c r="I44" s="44"/>
      <c r="J44" s="44"/>
      <c r="K44" s="43"/>
    </row>
    <row r="45" spans="1:11" ht="16.5" x14ac:dyDescent="0.3">
      <c r="A45" s="42"/>
      <c r="B45" s="42"/>
      <c r="D45" s="41"/>
      <c r="E45" s="41"/>
      <c r="F45" s="41"/>
      <c r="G45" s="41"/>
      <c r="H45" s="41"/>
      <c r="I45" s="40"/>
      <c r="J45" s="40"/>
      <c r="K45" s="39"/>
    </row>
    <row r="46" spans="1:11" x14ac:dyDescent="0.2">
      <c r="D46" s="38"/>
      <c r="E46" s="38"/>
      <c r="F46" s="38"/>
      <c r="G46" s="38"/>
      <c r="H46" s="38"/>
      <c r="I46" s="38"/>
      <c r="J46" s="38"/>
      <c r="K46" s="37"/>
    </row>
    <row r="47" spans="1:11" ht="20.25" x14ac:dyDescent="0.2">
      <c r="B47" s="36"/>
      <c r="D47" s="35"/>
      <c r="E47" s="35"/>
      <c r="F47" s="35"/>
      <c r="G47" s="35"/>
      <c r="H47" s="35"/>
      <c r="I47" s="35"/>
      <c r="J47" s="35"/>
      <c r="K47" s="34"/>
    </row>
    <row r="70" spans="11:11" x14ac:dyDescent="0.2">
      <c r="K70" s="28" t="str">
        <f>extraccio</f>
        <v>extret el 27/7/2026</v>
      </c>
    </row>
  </sheetData>
  <sheetProtection algorithmName="SHA-512" hashValue="Pz+r+6e50PYajtQLB0MNpGZ0uSH7tHr0pZPUyuJ9yad/BI4KubPPPPvN3BcXPs/MR8E1g8HnHeGN8/ryPOl9qQ==" saltValue="VATtsgj8A2kpIadt9DYjVg==" spinCount="100000" sheet="1" objects="1" scenarios="1"/>
  <mergeCells count="2">
    <mergeCell ref="A9:B10"/>
    <mergeCell ref="A32:B33"/>
  </mergeCells>
  <printOptions horizontalCentered="1"/>
  <pageMargins left="0" right="0" top="0.39370078740157483" bottom="0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02189-4F5F-4888-9B74-25E7752C7D0E}">
  <sheetPr codeName="Hoja121"/>
  <dimension ref="B1:L84"/>
  <sheetViews>
    <sheetView showGridLines="0" zoomScaleNormal="100" workbookViewId="0">
      <selection activeCell="M30" sqref="M30"/>
    </sheetView>
  </sheetViews>
  <sheetFormatPr defaultColWidth="9.42578125" defaultRowHeight="12.75" x14ac:dyDescent="0.2"/>
  <cols>
    <col min="1" max="256" width="11.42578125" customWidth="1"/>
  </cols>
  <sheetData>
    <row r="1" spans="11:12" ht="45.6" customHeight="1" x14ac:dyDescent="0.25">
      <c r="L1" s="33" t="s">
        <v>28</v>
      </c>
    </row>
    <row r="2" spans="11:12" x14ac:dyDescent="0.2">
      <c r="K2" s="32"/>
      <c r="L2" s="31" t="s">
        <v>81</v>
      </c>
    </row>
    <row r="29" spans="2:11" ht="13.5" thickBot="1" x14ac:dyDescent="0.25"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2:11" x14ac:dyDescent="0.2">
      <c r="B30" s="29"/>
      <c r="C30" s="29"/>
      <c r="D30" s="29"/>
      <c r="E30" s="29"/>
      <c r="F30" s="29"/>
      <c r="G30" s="29"/>
      <c r="H30" s="29"/>
      <c r="I30" s="29"/>
      <c r="J30" s="29"/>
      <c r="K30" s="29"/>
    </row>
    <row r="57" spans="2:11" ht="13.5" thickBot="1" x14ac:dyDescent="0.25">
      <c r="B57" s="30"/>
      <c r="C57" s="30"/>
      <c r="D57" s="30"/>
      <c r="E57" s="30"/>
      <c r="F57" s="30"/>
      <c r="G57" s="30"/>
      <c r="H57" s="30"/>
      <c r="I57" s="30"/>
      <c r="J57" s="30"/>
      <c r="K57" s="30"/>
    </row>
    <row r="58" spans="2:11" x14ac:dyDescent="0.2">
      <c r="B58" s="29"/>
      <c r="C58" s="29"/>
      <c r="D58" s="29"/>
      <c r="E58" s="29"/>
      <c r="F58" s="29"/>
      <c r="G58" s="29"/>
      <c r="H58" s="29"/>
      <c r="I58" s="29"/>
      <c r="J58" s="29"/>
      <c r="K58" s="29"/>
    </row>
    <row r="84" spans="12:12" x14ac:dyDescent="0.2">
      <c r="L84" s="28" t="s">
        <v>83</v>
      </c>
    </row>
  </sheetData>
  <sheetProtection algorithmName="SHA-512" hashValue="hIizUbK03JyUSTnPfXqkxfZsYyldeQiUgeE8/yz6ZF59j7SGgiuU58IDsBqUHp7kYlz+aht5sUjGvWUa4QOD8g==" saltValue="CP6IFDArGneNXIi4023E1g==" spinCount="100000" sheet="1" objects="1" scenarios="1"/>
  <printOptions horizontalCentered="1"/>
  <pageMargins left="0" right="0" top="0.19685039370078741" bottom="0" header="0" footer="0"/>
  <pageSetup paperSize="9" scale="75" orientation="portrait" r:id="rId1"/>
  <headerFooter alignWithMargins="0"/>
  <rowBreaks count="1" manualBreakCount="1">
    <brk id="188" max="10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41E26-C28B-4594-820D-3126B2679F5F}">
  <sheetPr codeName="Hoja35"/>
  <dimension ref="B1:L84"/>
  <sheetViews>
    <sheetView showGridLines="0" zoomScaleNormal="100" workbookViewId="0">
      <selection activeCell="L84" sqref="L84"/>
    </sheetView>
  </sheetViews>
  <sheetFormatPr defaultColWidth="9.42578125" defaultRowHeight="12.75" x14ac:dyDescent="0.2"/>
  <cols>
    <col min="1" max="256" width="11.42578125" customWidth="1"/>
  </cols>
  <sheetData>
    <row r="1" spans="11:12" ht="45.6" customHeight="1" x14ac:dyDescent="0.25">
      <c r="L1" s="33" t="s">
        <v>28</v>
      </c>
    </row>
    <row r="2" spans="11:12" x14ac:dyDescent="0.2">
      <c r="K2" s="32"/>
      <c r="L2" s="31" t="s">
        <v>81</v>
      </c>
    </row>
    <row r="28" spans="2:11" ht="13.5" thickBot="1" x14ac:dyDescent="0.25"/>
    <row r="29" spans="2:11" x14ac:dyDescent="0.2">
      <c r="B29" s="29"/>
      <c r="C29" s="29"/>
      <c r="D29" s="29"/>
      <c r="E29" s="29"/>
      <c r="F29" s="29"/>
      <c r="G29" s="29"/>
      <c r="H29" s="29"/>
      <c r="I29" s="29"/>
      <c r="J29" s="29"/>
      <c r="K29" s="29"/>
    </row>
    <row r="57" spans="2:11" ht="13.5" thickBot="1" x14ac:dyDescent="0.25">
      <c r="B57" s="30"/>
      <c r="C57" s="30"/>
      <c r="D57" s="30"/>
      <c r="E57" s="30"/>
      <c r="F57" s="30"/>
      <c r="G57" s="30"/>
      <c r="H57" s="30"/>
      <c r="I57" s="30"/>
      <c r="J57" s="30"/>
      <c r="K57" s="30"/>
    </row>
    <row r="58" spans="2:11" x14ac:dyDescent="0.2">
      <c r="B58" s="29"/>
      <c r="C58" s="29"/>
      <c r="D58" s="29"/>
      <c r="E58" s="29"/>
      <c r="F58" s="29"/>
      <c r="G58" s="29"/>
      <c r="H58" s="29"/>
      <c r="I58" s="29"/>
      <c r="J58" s="29"/>
      <c r="K58" s="29"/>
    </row>
    <row r="84" spans="12:12" x14ac:dyDescent="0.2">
      <c r="L84" s="28" t="s">
        <v>83</v>
      </c>
    </row>
  </sheetData>
  <sheetProtection algorithmName="SHA-512" hashValue="Ds3+HlP8Kr+iEOwbnUphaERJa9KBweLXBMPYkzwH1qg23r7H3pBuhkV48QqrDKG91jt8Ko7JF5ox/rzll2Sq6A==" saltValue="cifYbAWm/O4yDuq9uD/m2w==" spinCount="100000" sheet="1" objects="1" scenarios="1"/>
  <printOptions horizontalCentered="1"/>
  <pageMargins left="0" right="0" top="0.19685039370078741" bottom="0" header="0" footer="0"/>
  <pageSetup paperSize="9" scale="75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ABD54-6046-41F1-86D5-B535CA7FFADB}">
  <sheetPr codeName="Hoja31"/>
  <dimension ref="A1:J46"/>
  <sheetViews>
    <sheetView showGridLines="0" zoomScaleNormal="100" workbookViewId="0">
      <pane ySplit="4" topLeftCell="A5" activePane="bottomLeft" state="frozen"/>
      <selection activeCell="J57" sqref="J57"/>
      <selection pane="bottomLeft" activeCell="G1" sqref="G1"/>
    </sheetView>
  </sheetViews>
  <sheetFormatPr defaultColWidth="9.42578125" defaultRowHeight="12.75" x14ac:dyDescent="0.2"/>
  <cols>
    <col min="1" max="1" width="30.42578125" customWidth="1"/>
    <col min="2" max="12" width="18.42578125" customWidth="1"/>
    <col min="13" max="256" width="11.42578125" customWidth="1"/>
  </cols>
  <sheetData>
    <row r="1" spans="1:10" s="5" customFormat="1" ht="60.6" customHeight="1" x14ac:dyDescent="0.2">
      <c r="G1" s="27" t="s">
        <v>81</v>
      </c>
    </row>
    <row r="2" spans="1:10" x14ac:dyDescent="0.2">
      <c r="A2" s="4"/>
      <c r="B2" s="4"/>
      <c r="C2" s="4"/>
      <c r="D2" s="4"/>
      <c r="E2" s="4"/>
    </row>
    <row r="3" spans="1:10" s="5" customFormat="1" ht="33.75" x14ac:dyDescent="0.5">
      <c r="A3" s="6" t="s">
        <v>27</v>
      </c>
    </row>
    <row r="4" spans="1:10" x14ac:dyDescent="0.2">
      <c r="A4" s="4"/>
      <c r="B4" s="4"/>
      <c r="C4" s="4"/>
      <c r="D4" s="4"/>
      <c r="E4" s="4"/>
    </row>
    <row r="5" spans="1:10" x14ac:dyDescent="0.2">
      <c r="A5" s="4"/>
      <c r="B5" s="4"/>
      <c r="C5" s="4"/>
      <c r="D5" s="4"/>
      <c r="E5" s="4"/>
    </row>
    <row r="6" spans="1:10" ht="20.25" x14ac:dyDescent="0.3">
      <c r="A6" s="3" t="s">
        <v>26</v>
      </c>
    </row>
    <row r="7" spans="1:10" x14ac:dyDescent="0.2">
      <c r="A7" s="4"/>
      <c r="B7" s="4"/>
      <c r="C7" s="4"/>
      <c r="D7" s="4"/>
      <c r="E7" s="4"/>
    </row>
    <row r="8" spans="1:10" ht="20.100000000000001" customHeight="1" thickBot="1" x14ac:dyDescent="0.25">
      <c r="A8" s="2"/>
      <c r="B8" s="1" t="s">
        <v>25</v>
      </c>
      <c r="C8" s="1" t="s">
        <v>24</v>
      </c>
      <c r="D8" s="1" t="s">
        <v>23</v>
      </c>
      <c r="E8" s="1" t="s">
        <v>22</v>
      </c>
      <c r="F8" s="1" t="s">
        <v>21</v>
      </c>
    </row>
    <row r="9" spans="1:10" ht="25.35" customHeight="1" thickBot="1" x14ac:dyDescent="0.25">
      <c r="A9" s="7"/>
      <c r="B9" s="10">
        <f>[1]DadesPIngressos!B16/1000000</f>
        <v>1410.97</v>
      </c>
      <c r="C9" s="9">
        <f>[1]DadesPIngressos!D16/1000000</f>
        <v>1675.4153492600003</v>
      </c>
      <c r="D9" s="9">
        <f>[1]DadesPIngressos!E16/1000000</f>
        <v>489.63164605999975</v>
      </c>
      <c r="E9" s="9">
        <f>[1]DadesPIngressos!G16/1000000</f>
        <v>401.61629654999996</v>
      </c>
      <c r="F9" s="8">
        <f>[1]DadesPIngressos!H16/1000000</f>
        <v>88.015349510000007</v>
      </c>
    </row>
    <row r="10" spans="1:10" ht="13.5" thickTop="1" x14ac:dyDescent="0.2">
      <c r="A10" s="4"/>
      <c r="B10" s="4"/>
      <c r="C10" s="4"/>
      <c r="D10" s="4"/>
      <c r="E10" s="4"/>
    </row>
    <row r="11" spans="1:10" x14ac:dyDescent="0.2">
      <c r="A11" s="4"/>
      <c r="B11" s="4"/>
      <c r="C11" s="4"/>
      <c r="D11" s="4"/>
      <c r="E11" s="4"/>
    </row>
    <row r="12" spans="1:10" ht="20.25" x14ac:dyDescent="0.3">
      <c r="A12" s="3" t="s">
        <v>20</v>
      </c>
    </row>
    <row r="13" spans="1:10" x14ac:dyDescent="0.2">
      <c r="A13" s="4"/>
      <c r="B13" s="4"/>
      <c r="C13" s="4"/>
      <c r="D13" s="4"/>
      <c r="E13" s="4"/>
    </row>
    <row r="14" spans="1:10" ht="20.100000000000001" customHeight="1" thickBot="1" x14ac:dyDescent="0.25">
      <c r="A14" s="2"/>
      <c r="B14" s="26">
        <v>1</v>
      </c>
      <c r="C14" s="26">
        <v>2</v>
      </c>
      <c r="D14" s="26">
        <v>3</v>
      </c>
      <c r="E14" s="26">
        <v>4</v>
      </c>
      <c r="F14" s="26">
        <v>5</v>
      </c>
      <c r="G14" s="26">
        <v>6</v>
      </c>
      <c r="H14" s="26">
        <v>7</v>
      </c>
      <c r="I14" s="26">
        <v>8</v>
      </c>
      <c r="J14" s="26">
        <v>9</v>
      </c>
    </row>
    <row r="15" spans="1:10" ht="25.35" customHeight="1" x14ac:dyDescent="0.2">
      <c r="A15" s="25" t="s">
        <v>20</v>
      </c>
      <c r="B15" s="24">
        <f>[1]DadesPIngressos!E6</f>
        <v>74977687.659999996</v>
      </c>
      <c r="C15" s="23">
        <f>[1]DadesPIngressos!E7</f>
        <v>50716881.559999995</v>
      </c>
      <c r="D15" s="23">
        <f>[1]DadesPIngressos!E8</f>
        <v>3995164.05</v>
      </c>
      <c r="E15" s="23">
        <f>[1]DadesPIngressos!E9</f>
        <v>332737261.12999982</v>
      </c>
      <c r="F15" s="23">
        <f>[1]DadesPIngressos!E10</f>
        <v>5124306.0500000007</v>
      </c>
      <c r="G15" s="23">
        <f>[1]DadesPIngressos!E11</f>
        <v>3252123.78</v>
      </c>
      <c r="H15" s="23">
        <f>[1]DadesPIngressos!E12</f>
        <v>1050311.28</v>
      </c>
      <c r="I15" s="23">
        <f>[1]DadesPIngressos!E13</f>
        <v>17777910.550000001</v>
      </c>
      <c r="J15" s="22">
        <f>[1]DadesPIngressos!E14</f>
        <v>0</v>
      </c>
    </row>
    <row r="16" spans="1:10" ht="25.35" customHeight="1" x14ac:dyDescent="0.2">
      <c r="A16" s="21" t="s">
        <v>19</v>
      </c>
      <c r="B16" s="20">
        <f>[1]DadesPIngressos!D6</f>
        <v>209490700</v>
      </c>
      <c r="C16" s="19">
        <f>[1]DadesPIngressos!D7</f>
        <v>119292800</v>
      </c>
      <c r="D16" s="19">
        <f>[1]DadesPIngressos!D8</f>
        <v>6046100</v>
      </c>
      <c r="E16" s="19">
        <f>[1]DadesPIngressos!D9</f>
        <v>823630311.22000003</v>
      </c>
      <c r="F16" s="19">
        <f>[1]DadesPIngressos!D10</f>
        <v>7154600</v>
      </c>
      <c r="G16" s="19">
        <f>[1]DadesPIngressos!D11</f>
        <v>0</v>
      </c>
      <c r="H16" s="19">
        <f>[1]DadesPIngressos!D12</f>
        <v>4004740.68</v>
      </c>
      <c r="I16" s="19">
        <f>[1]DadesPIngressos!D13</f>
        <v>505796097.36000001</v>
      </c>
      <c r="J16" s="18">
        <f>[1]DadesPIngressos!D14</f>
        <v>0</v>
      </c>
    </row>
    <row r="17" spans="1:10" ht="25.35" customHeight="1" x14ac:dyDescent="0.2">
      <c r="A17" s="21" t="s">
        <v>18</v>
      </c>
      <c r="B17" s="20">
        <f t="shared" ref="B17:J17" si="0">B15/1000000</f>
        <v>74.977687660000001</v>
      </c>
      <c r="C17" s="19">
        <f t="shared" si="0"/>
        <v>50.716881559999997</v>
      </c>
      <c r="D17" s="19">
        <f t="shared" si="0"/>
        <v>3.9951640499999996</v>
      </c>
      <c r="E17" s="19">
        <f t="shared" si="0"/>
        <v>332.73726112999981</v>
      </c>
      <c r="F17" s="19">
        <f t="shared" si="0"/>
        <v>5.1243060500000004</v>
      </c>
      <c r="G17" s="19">
        <f t="shared" si="0"/>
        <v>3.2521237799999998</v>
      </c>
      <c r="H17" s="19">
        <f t="shared" si="0"/>
        <v>1.0503112800000001</v>
      </c>
      <c r="I17" s="19">
        <f t="shared" si="0"/>
        <v>17.777910550000001</v>
      </c>
      <c r="J17" s="18">
        <f t="shared" si="0"/>
        <v>0</v>
      </c>
    </row>
    <row r="18" spans="1:10" ht="25.35" customHeight="1" thickBot="1" x14ac:dyDescent="0.25">
      <c r="A18" s="12" t="s">
        <v>17</v>
      </c>
      <c r="B18" s="17">
        <f t="shared" ref="B18:J18" si="1">B16/1000000</f>
        <v>209.4907</v>
      </c>
      <c r="C18" s="16">
        <f t="shared" si="1"/>
        <v>119.2928</v>
      </c>
      <c r="D18" s="16">
        <f t="shared" si="1"/>
        <v>6.0461</v>
      </c>
      <c r="E18" s="16">
        <f t="shared" si="1"/>
        <v>823.63031122000007</v>
      </c>
      <c r="F18" s="16">
        <f t="shared" si="1"/>
        <v>7.1546000000000003</v>
      </c>
      <c r="G18" s="16">
        <f t="shared" si="1"/>
        <v>0</v>
      </c>
      <c r="H18" s="16">
        <f t="shared" si="1"/>
        <v>4.0047406800000003</v>
      </c>
      <c r="I18" s="16">
        <f t="shared" si="1"/>
        <v>505.79609736000003</v>
      </c>
      <c r="J18" s="15">
        <f t="shared" si="1"/>
        <v>0</v>
      </c>
    </row>
    <row r="19" spans="1:10" ht="13.5" thickTop="1" x14ac:dyDescent="0.2"/>
    <row r="21" spans="1:10" ht="20.25" x14ac:dyDescent="0.3">
      <c r="A21" s="3" t="s">
        <v>16</v>
      </c>
    </row>
    <row r="22" spans="1:10" x14ac:dyDescent="0.2">
      <c r="A22" s="4"/>
      <c r="B22" s="4"/>
      <c r="C22" s="4"/>
      <c r="D22" s="4"/>
      <c r="E22" s="4"/>
    </row>
    <row r="23" spans="1:10" ht="25.35" customHeight="1" x14ac:dyDescent="0.2">
      <c r="A23" s="14" t="s">
        <v>15</v>
      </c>
      <c r="B23" s="13">
        <f>E9</f>
        <v>401.61629654999996</v>
      </c>
    </row>
    <row r="24" spans="1:10" ht="25.35" customHeight="1" thickBot="1" x14ac:dyDescent="0.25">
      <c r="A24" s="12" t="s">
        <v>14</v>
      </c>
      <c r="B24" s="11">
        <f>F9</f>
        <v>88.015349510000007</v>
      </c>
    </row>
    <row r="25" spans="1:10" ht="13.5" thickTop="1" x14ac:dyDescent="0.2"/>
    <row r="27" spans="1:10" ht="20.25" x14ac:dyDescent="0.3">
      <c r="A27" s="3" t="s">
        <v>0</v>
      </c>
    </row>
    <row r="28" spans="1:10" x14ac:dyDescent="0.2">
      <c r="A28" s="4"/>
      <c r="B28" s="4"/>
      <c r="C28" s="4"/>
      <c r="D28" s="4"/>
      <c r="E28" s="4"/>
    </row>
    <row r="29" spans="1:10" ht="20.100000000000001" customHeight="1" thickBot="1" x14ac:dyDescent="0.25">
      <c r="A29" s="2"/>
      <c r="B29" s="1" t="s">
        <v>13</v>
      </c>
      <c r="C29" s="1" t="s">
        <v>12</v>
      </c>
      <c r="D29" s="1" t="s">
        <v>11</v>
      </c>
      <c r="E29" s="1" t="s">
        <v>10</v>
      </c>
      <c r="F29" s="1" t="s">
        <v>1</v>
      </c>
      <c r="G29" s="1" t="s">
        <v>9</v>
      </c>
    </row>
    <row r="30" spans="1:10" ht="25.35" customHeight="1" thickBot="1" x14ac:dyDescent="0.25">
      <c r="A30" s="7"/>
      <c r="B30" s="10">
        <f>[1]DadesPDespeses!B16/1000000</f>
        <v>1410.9700000000003</v>
      </c>
      <c r="C30" s="9">
        <f>[1]DadesPDespeses!D16/1000000</f>
        <v>1675.4153492600001</v>
      </c>
      <c r="D30" s="9">
        <f>[1]DadesPDespeses!G16/1000000</f>
        <v>1259.2830255199997</v>
      </c>
      <c r="E30" s="9">
        <f>[1]DadesPDespeses!H16/1000000</f>
        <v>828.59676115000002</v>
      </c>
      <c r="F30" s="9">
        <f>[1]DadesPDespeses!I16/1000000</f>
        <v>797.50375140999995</v>
      </c>
      <c r="G30" s="8">
        <f>[1]DadesPDespeses!J16/1000000</f>
        <v>31.093009740000003</v>
      </c>
    </row>
    <row r="33" spans="1:10" ht="20.25" x14ac:dyDescent="0.3">
      <c r="A33" s="3" t="s">
        <v>8</v>
      </c>
    </row>
    <row r="34" spans="1:10" x14ac:dyDescent="0.2">
      <c r="A34" s="4"/>
      <c r="B34" s="4"/>
      <c r="C34" s="4"/>
      <c r="D34" s="4"/>
      <c r="E34" s="4"/>
    </row>
    <row r="35" spans="1:10" ht="20.100000000000001" customHeight="1" thickBot="1" x14ac:dyDescent="0.25">
      <c r="A35" s="2"/>
      <c r="B35" s="26">
        <v>1</v>
      </c>
      <c r="C35" s="26">
        <v>2</v>
      </c>
      <c r="D35" s="26">
        <v>3</v>
      </c>
      <c r="E35" s="26">
        <v>4</v>
      </c>
      <c r="F35" s="26">
        <v>5</v>
      </c>
      <c r="G35" s="26">
        <v>6</v>
      </c>
      <c r="H35" s="26">
        <v>7</v>
      </c>
      <c r="I35" s="26">
        <v>8</v>
      </c>
      <c r="J35" s="26">
        <v>9</v>
      </c>
    </row>
    <row r="36" spans="1:10" ht="25.35" customHeight="1" x14ac:dyDescent="0.2">
      <c r="A36" s="25" t="s">
        <v>7</v>
      </c>
      <c r="B36" s="24">
        <f>[1]DadesPDespeses!G6</f>
        <v>149440243.34999982</v>
      </c>
      <c r="C36" s="23">
        <f>[1]DadesPDespeses!G7</f>
        <v>145274324.10000008</v>
      </c>
      <c r="D36" s="23">
        <f>[1]DadesPDespeses!G8</f>
        <v>3086.0199999999995</v>
      </c>
      <c r="E36" s="23">
        <f>[1]DadesPDespeses!G9</f>
        <v>362992635.62999982</v>
      </c>
      <c r="F36" s="23">
        <f>[1]DadesPDespeses!G10</f>
        <v>0</v>
      </c>
      <c r="G36" s="23">
        <f>[1]DadesPDespeses!G11</f>
        <v>87783965.619999975</v>
      </c>
      <c r="H36" s="23">
        <f>[1]DadesPDespeses!G12</f>
        <v>251473411.70000005</v>
      </c>
      <c r="I36" s="23">
        <f>[1]DadesPDespeses!G13</f>
        <v>262315359.10000002</v>
      </c>
      <c r="J36" s="22">
        <f>[1]DadesPDespeses!G14</f>
        <v>0</v>
      </c>
    </row>
    <row r="37" spans="1:10" ht="25.35" customHeight="1" x14ac:dyDescent="0.2">
      <c r="A37" s="21" t="s">
        <v>6</v>
      </c>
      <c r="B37" s="20">
        <f>[1]DadesPDespeses!D6</f>
        <v>315738783.80000019</v>
      </c>
      <c r="C37" s="19">
        <f>[1]DadesPDespeses!D7</f>
        <v>192574579.45999986</v>
      </c>
      <c r="D37" s="19">
        <f>[1]DadesPDespeses!D8</f>
        <v>114024.94</v>
      </c>
      <c r="E37" s="19">
        <f>[1]DadesPDespeses!D9</f>
        <v>429936656.23000008</v>
      </c>
      <c r="F37" s="19">
        <f>[1]DadesPDespeses!D10</f>
        <v>4000000</v>
      </c>
      <c r="G37" s="19">
        <f>[1]DadesPDespeses!D11</f>
        <v>135639350.72</v>
      </c>
      <c r="H37" s="19">
        <f>[1]DadesPDespeses!D12</f>
        <v>323157155.79000008</v>
      </c>
      <c r="I37" s="19">
        <f>[1]DadesPDespeses!D13</f>
        <v>274254798.31999999</v>
      </c>
      <c r="J37" s="18">
        <f>[1]DadesPDespeses!D14</f>
        <v>0</v>
      </c>
    </row>
    <row r="38" spans="1:10" ht="25.35" customHeight="1" x14ac:dyDescent="0.2">
      <c r="A38" s="21" t="s">
        <v>5</v>
      </c>
      <c r="B38" s="20">
        <f t="shared" ref="B38:J38" si="2">B36/1000000</f>
        <v>149.4402433499998</v>
      </c>
      <c r="C38" s="19">
        <f t="shared" si="2"/>
        <v>145.27432410000009</v>
      </c>
      <c r="D38" s="19">
        <f t="shared" si="2"/>
        <v>3.0860199999999996E-3</v>
      </c>
      <c r="E38" s="19">
        <f t="shared" si="2"/>
        <v>362.99263562999982</v>
      </c>
      <c r="F38" s="19">
        <f t="shared" si="2"/>
        <v>0</v>
      </c>
      <c r="G38" s="19">
        <f t="shared" si="2"/>
        <v>87.783965619999975</v>
      </c>
      <c r="H38" s="19">
        <f t="shared" si="2"/>
        <v>251.47341170000004</v>
      </c>
      <c r="I38" s="19">
        <f t="shared" si="2"/>
        <v>262.31535910000002</v>
      </c>
      <c r="J38" s="18">
        <f t="shared" si="2"/>
        <v>0</v>
      </c>
    </row>
    <row r="39" spans="1:10" ht="25.35" customHeight="1" thickBot="1" x14ac:dyDescent="0.25">
      <c r="A39" s="12" t="s">
        <v>4</v>
      </c>
      <c r="B39" s="17">
        <f t="shared" ref="B39:J39" si="3">B37/1000000</f>
        <v>315.73878380000019</v>
      </c>
      <c r="C39" s="16">
        <f t="shared" si="3"/>
        <v>192.57457945999985</v>
      </c>
      <c r="D39" s="16">
        <f t="shared" si="3"/>
        <v>0.11402494000000001</v>
      </c>
      <c r="E39" s="16">
        <f t="shared" si="3"/>
        <v>429.9366562300001</v>
      </c>
      <c r="F39" s="16">
        <f t="shared" si="3"/>
        <v>4</v>
      </c>
      <c r="G39" s="16">
        <f t="shared" si="3"/>
        <v>135.63935072000001</v>
      </c>
      <c r="H39" s="16">
        <f t="shared" si="3"/>
        <v>323.1571557900001</v>
      </c>
      <c r="I39" s="16">
        <f t="shared" si="3"/>
        <v>274.25479832000002</v>
      </c>
      <c r="J39" s="15">
        <f t="shared" si="3"/>
        <v>0</v>
      </c>
    </row>
    <row r="40" spans="1:10" ht="13.5" thickTop="1" x14ac:dyDescent="0.2"/>
    <row r="42" spans="1:10" ht="20.25" x14ac:dyDescent="0.3">
      <c r="A42" s="3" t="s">
        <v>3</v>
      </c>
    </row>
    <row r="43" spans="1:10" x14ac:dyDescent="0.2">
      <c r="A43" s="4"/>
      <c r="B43" s="4"/>
      <c r="C43" s="4"/>
      <c r="D43" s="4"/>
      <c r="E43" s="4"/>
    </row>
    <row r="44" spans="1:10" ht="25.35" customHeight="1" x14ac:dyDescent="0.2">
      <c r="A44" s="14" t="s">
        <v>3</v>
      </c>
      <c r="B44" s="13">
        <f>F30</f>
        <v>797.50375140999995</v>
      </c>
    </row>
    <row r="45" spans="1:10" ht="25.35" customHeight="1" thickBot="1" x14ac:dyDescent="0.25">
      <c r="A45" s="12" t="s">
        <v>2</v>
      </c>
      <c r="B45" s="11">
        <f>G30</f>
        <v>31.093009740000003</v>
      </c>
      <c r="F45" s="4"/>
    </row>
    <row r="46" spans="1:10" ht="13.5" thickTop="1" x14ac:dyDescent="0.2"/>
  </sheetData>
  <sheetProtection algorithmName="SHA-512" hashValue="pHN0m73b4mRaNTt5b/HDC3jIaPG5YUEYuTkzwj8ymxLJT0Lbiz4oB3qIUg/oTtcVVmKQPWAJhJBuEkC4RFctvA==" saltValue="Wimt7mWJGigWywaJMa09NA==" spinCount="100000" sheet="1" objects="1" scenarios="1"/>
  <printOptions horizontalCentered="1" verticalCentered="1"/>
  <pageMargins left="0" right="0" top="0" bottom="0" header="0" footer="0"/>
  <pageSetup paperSize="9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5</vt:i4>
      </vt:variant>
      <vt:variant>
        <vt:lpstr>Intervals amb nom</vt:lpstr>
      </vt:variant>
      <vt:variant>
        <vt:i4>12</vt:i4>
      </vt:variant>
    </vt:vector>
  </HeadingPairs>
  <TitlesOfParts>
    <vt:vector size="17" baseType="lpstr">
      <vt:lpstr>Diba</vt:lpstr>
      <vt:lpstr>DibaAltres</vt:lpstr>
      <vt:lpstr>GrIngressos</vt:lpstr>
      <vt:lpstr>GrDespeses</vt:lpstr>
      <vt:lpstr>CGrafics</vt:lpstr>
      <vt:lpstr>GrDespeses!_12Àrea_d_impressió</vt:lpstr>
      <vt:lpstr>GrIngressos!_17Àrea_d_impressió</vt:lpstr>
      <vt:lpstr>Diba!_6Àrea_d_impressió</vt:lpstr>
      <vt:lpstr>DibaAltres!_7Àrea_d_impressió</vt:lpstr>
      <vt:lpstr>Diba!Àrea_d'impressió</vt:lpstr>
      <vt:lpstr>DibaAltres!Àrea_d'impressió</vt:lpstr>
      <vt:lpstr>GrDespeses!Àrea_d'impressió</vt:lpstr>
      <vt:lpstr>GrIngressos!Àrea_d'impressió</vt:lpstr>
      <vt:lpstr>pagdiba</vt:lpstr>
      <vt:lpstr>pagdibaaltres</vt:lpstr>
      <vt:lpstr>paggrdespeses</vt:lpstr>
      <vt:lpstr>paggringressos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SANZ HERRERO, SUSANA</dc:creator>
  <cp:lastModifiedBy>SANZ HERRERO, SUSANA</cp:lastModifiedBy>
  <dcterms:created xsi:type="dcterms:W3CDTF">2026-08-03T08:39:10Z</dcterms:created>
  <dcterms:modified xsi:type="dcterms:W3CDTF">2026-09-29T08:04:33Z</dcterms:modified>
</cp:coreProperties>
</file>