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9416" windowHeight="11016"/>
  </bookViews>
  <sheets>
    <sheet name="Diba" sheetId="5" r:id="rId1"/>
    <sheet name="DibaAltres" sheetId="4" r:id="rId2"/>
    <sheet name="GrIngressos" sheetId="3" r:id="rId3"/>
    <sheet name="GrDespeses" sheetId="2" r:id="rId4"/>
    <sheet name="CGrafics" sheetId="1" r:id="rId5"/>
  </sheets>
  <externalReferences>
    <externalReference r:id="rId6"/>
  </externalReferences>
  <definedNames>
    <definedName name="_12Àrea_d_impressió" localSheetId="3">GrDespeses!$A$1:$L$84</definedName>
    <definedName name="_17Àrea_d_impressió" localSheetId="2">GrIngressos!$A$1:$L$84</definedName>
    <definedName name="_6Àrea_d_impressió" localSheetId="0">Diba!$A$1:$K$68</definedName>
    <definedName name="_7Àrea_d_impressió" localSheetId="1">DibaAltres!$A$1:$K$70</definedName>
    <definedName name="any">[1]RangsClau!$C$22</definedName>
    <definedName name="area">[1]RangsClau!$C$8</definedName>
    <definedName name="_xlnm.Print_Area" localSheetId="0">Diba!$A$1:$K$68</definedName>
    <definedName name="_xlnm.Print_Area" localSheetId="1">DibaAltres!$A$1:$K$70</definedName>
    <definedName name="_xlnm.Print_Area" localSheetId="3">GrDespeses!$A$1:$L$84</definedName>
    <definedName name="_xlnm.Print_Area" localSheetId="2">GrIngressos!$A$1:$L$84</definedName>
    <definedName name="data">[1]RangsClau!$C$19</definedName>
    <definedName name="datadsignatura">[1]RangsClau!$C$24</definedName>
    <definedName name="dextraccio">[1]Control!$E$4</definedName>
    <definedName name="dia">[1]RangsClau!$C$20</definedName>
    <definedName name="dinforme">[1]Control!$C$4</definedName>
    <definedName name="epigraf">[1]RangsClau!$C$13</definedName>
    <definedName name="extraccio">[1]RangsClau!$C$23</definedName>
    <definedName name="impportadaaltresdades">[1]Impressio!$C$39</definedName>
    <definedName name="impportadacomparat">[1]Impressio!$C$17</definedName>
    <definedName name="impportadaconsorcis">[1]Impressio!$C$48</definedName>
    <definedName name="impportadadanteriorsparees">[1]Impressio!$C$68</definedName>
    <definedName name="impportadadiba">[1]Impressio!$C$9</definedName>
    <definedName name="impportadaliquidacioppst">[1]Impressio!$C$32</definedName>
    <definedName name="impportadanopressupt">[1]Impressio!$C$28</definedName>
    <definedName name="impportadaorganismes">[1]Impressio!$C$43</definedName>
    <definedName name="impportadapdespesesparees">[1]Impressio!$C$66</definedName>
    <definedName name="impportadapingressosparees">[1]Impressio!$C$65</definedName>
    <definedName name="impportadaqcomandament">[1]Impressio!$C$36</definedName>
    <definedName name="impportadaromanent">[1]Impressio!$C$34</definedName>
    <definedName name="impportadaromanentsparees">[1]Impressio!$C$67</definedName>
    <definedName name="impportadatancats">[1]Impressio!$C$14</definedName>
    <definedName name="impportadatresoreria">[1]Impressio!$C$26</definedName>
    <definedName name="mes">[1]RangsClau!$C$21</definedName>
    <definedName name="nota1">[1]RangsClau!$C$30</definedName>
    <definedName name="organ">[1]RangsClau!$C$9</definedName>
    <definedName name="pagdiba">Diba!$A$1:$K$68</definedName>
    <definedName name="pagdibaaltres">DibaAltres!$A$1:$K$70</definedName>
    <definedName name="paggrdespeses">GrDespeses!$A$1:$L$84</definedName>
    <definedName name="paggringressos">GrIngressos!$A$1:$L$84</definedName>
    <definedName name="paginar">[1]Index!$F$64</definedName>
    <definedName name="report">[1]RangsClau!$C$16</definedName>
    <definedName name="servei">[1]RangsClau!$C$10</definedName>
    <definedName name="taxadcreixement">[1]RangsClau!$C$29</definedName>
    <definedName name="tindex">[1]Taules!$B$40:$I$54</definedName>
    <definedName name="titol">[1]RangsClau!$C$12</definedName>
    <definedName name="tmesos">[1]Taules!$B$7:$H$19</definedName>
  </definedNames>
  <calcPr calcId="145621"/>
</workbook>
</file>

<file path=xl/calcChain.xml><?xml version="1.0" encoding="utf-8"?>
<calcChain xmlns="http://schemas.openxmlformats.org/spreadsheetml/2006/main">
  <c r="B59" i="5" l="1"/>
  <c r="B47" i="5"/>
  <c r="G44" i="5"/>
  <c r="K43" i="5"/>
  <c r="I44" i="5"/>
  <c r="H44" i="5"/>
  <c r="K42" i="5"/>
  <c r="E44" i="5"/>
  <c r="D44" i="5"/>
  <c r="I41" i="5"/>
  <c r="H41" i="5"/>
  <c r="K39" i="5"/>
  <c r="E41" i="5"/>
  <c r="D41" i="5"/>
  <c r="K36" i="5"/>
  <c r="I38" i="5"/>
  <c r="E38" i="5"/>
  <c r="H38" i="5"/>
  <c r="G38" i="5"/>
  <c r="D38" i="5"/>
  <c r="G22" i="5"/>
  <c r="G56" i="5" s="1"/>
  <c r="K21" i="5"/>
  <c r="I22" i="5"/>
  <c r="K20" i="5"/>
  <c r="E22" i="5"/>
  <c r="E56" i="5" s="1"/>
  <c r="G19" i="5"/>
  <c r="K18" i="5"/>
  <c r="I19" i="5"/>
  <c r="H19" i="5"/>
  <c r="K17" i="5"/>
  <c r="E19" i="5"/>
  <c r="D19" i="5"/>
  <c r="K15" i="5"/>
  <c r="K14" i="5"/>
  <c r="K13" i="5"/>
  <c r="I16" i="5"/>
  <c r="H16" i="5"/>
  <c r="K12" i="5"/>
  <c r="E16" i="5"/>
  <c r="G16" i="5"/>
  <c r="K11" i="5"/>
  <c r="B25" i="4"/>
  <c r="G22" i="4"/>
  <c r="K21" i="4"/>
  <c r="I22" i="4"/>
  <c r="F22" i="4"/>
  <c r="E22" i="4"/>
  <c r="G19" i="4"/>
  <c r="K18" i="4"/>
  <c r="I19" i="4"/>
  <c r="H19" i="4"/>
  <c r="E19" i="4"/>
  <c r="D19" i="4"/>
  <c r="K15" i="4"/>
  <c r="K14" i="4"/>
  <c r="I16" i="4"/>
  <c r="H16" i="4"/>
  <c r="E16" i="4"/>
  <c r="D16" i="4"/>
  <c r="G16" i="4"/>
  <c r="G25" i="4" s="1"/>
  <c r="F16" i="4"/>
  <c r="B45" i="1"/>
  <c r="B44" i="1"/>
  <c r="B24" i="1"/>
  <c r="B23" i="1"/>
  <c r="I56" i="5" l="1"/>
  <c r="D55" i="5"/>
  <c r="H55" i="5"/>
  <c r="K11" i="4"/>
  <c r="K17" i="4"/>
  <c r="E55" i="5"/>
  <c r="I55" i="5"/>
  <c r="D47" i="5"/>
  <c r="H47" i="5"/>
  <c r="F38" i="5"/>
  <c r="K38" i="5" s="1"/>
  <c r="D22" i="4"/>
  <c r="K22" i="4" s="1"/>
  <c r="H22" i="4"/>
  <c r="H25" i="4" s="1"/>
  <c r="G41" i="5"/>
  <c r="G47" i="5" s="1"/>
  <c r="K13" i="4"/>
  <c r="D22" i="5"/>
  <c r="D56" i="5" s="1"/>
  <c r="H22" i="5"/>
  <c r="H56" i="5" s="1"/>
  <c r="F22" i="5"/>
  <c r="K22" i="5" s="1"/>
  <c r="K33" i="5"/>
  <c r="K35" i="5"/>
  <c r="K37" i="5"/>
  <c r="K40" i="5"/>
  <c r="D16" i="5"/>
  <c r="E47" i="5"/>
  <c r="I47" i="5"/>
  <c r="K16" i="4"/>
  <c r="E25" i="4"/>
  <c r="I25" i="4"/>
  <c r="D54" i="5"/>
  <c r="H54" i="5"/>
  <c r="G25" i="5"/>
  <c r="G54" i="5"/>
  <c r="E54" i="5"/>
  <c r="E25" i="5"/>
  <c r="I54" i="5"/>
  <c r="I25" i="5"/>
  <c r="G55" i="5"/>
  <c r="K12" i="4"/>
  <c r="K20" i="4"/>
  <c r="F16" i="5"/>
  <c r="F41" i="5"/>
  <c r="F56" i="5"/>
  <c r="F19" i="4"/>
  <c r="F25" i="4" s="1"/>
  <c r="F19" i="5"/>
  <c r="F44" i="5"/>
  <c r="K44" i="5" s="1"/>
  <c r="K34" i="5"/>
  <c r="I59" i="5" l="1"/>
  <c r="H25" i="5"/>
  <c r="H59" i="5" s="1"/>
  <c r="D25" i="4"/>
  <c r="K25" i="4" s="1"/>
  <c r="G59" i="5"/>
  <c r="K41" i="5"/>
  <c r="E59" i="5"/>
  <c r="D25" i="5"/>
  <c r="D59" i="5" s="1"/>
  <c r="F47" i="5"/>
  <c r="K47" i="5" s="1"/>
  <c r="K19" i="4"/>
  <c r="F55" i="5"/>
  <c r="K19" i="5"/>
  <c r="F25" i="5"/>
  <c r="F54" i="5"/>
  <c r="K16" i="5"/>
  <c r="F59" i="5" l="1"/>
  <c r="K25" i="5"/>
</calcChain>
</file>

<file path=xl/sharedStrings.xml><?xml version="1.0" encoding="utf-8"?>
<sst xmlns="http://schemas.openxmlformats.org/spreadsheetml/2006/main" count="147" uniqueCount="84">
  <si>
    <t>calculs per gràfics del pressupost actual</t>
  </si>
  <si>
    <t>ingressos</t>
  </si>
  <si>
    <t>Previsions inicials</t>
  </si>
  <si>
    <t>Previsions definitives</t>
  </si>
  <si>
    <t>Drets reconeguts nets</t>
  </si>
  <si>
    <t>Cobraments realitzats</t>
  </si>
  <si>
    <t>Pendent de cobrament</t>
  </si>
  <si>
    <t>drets reconeguts nets</t>
  </si>
  <si>
    <t>previsions definitives</t>
  </si>
  <si>
    <t>drets milions</t>
  </si>
  <si>
    <t>definitives milions</t>
  </si>
  <si>
    <t>ingressos nets</t>
  </si>
  <si>
    <t>recaptació neta</t>
  </si>
  <si>
    <t>pendent de cobrament</t>
  </si>
  <si>
    <t>despeses</t>
  </si>
  <si>
    <t>Crèdits inicials</t>
  </si>
  <si>
    <t>Crèdits definitius</t>
  </si>
  <si>
    <t>Disposicions</t>
  </si>
  <si>
    <t>Obligacions reconegudes</t>
  </si>
  <si>
    <t>Pagaments realitzats</t>
  </si>
  <si>
    <t>Pendent de pagament</t>
  </si>
  <si>
    <t>obligacions reconegudes</t>
  </si>
  <si>
    <t>despeses compromeses</t>
  </si>
  <si>
    <t>crèdits definitius</t>
  </si>
  <si>
    <t>despeses compr. milions</t>
  </si>
  <si>
    <t>crèdits definitius milions</t>
  </si>
  <si>
    <t>pagaments</t>
  </si>
  <si>
    <t>pendent de pagament</t>
  </si>
  <si>
    <t>Intervenció General</t>
  </si>
  <si>
    <t xml:space="preserve"> </t>
  </si>
  <si>
    <t>exercici corrent</t>
  </si>
  <si>
    <t>resum per capítols</t>
  </si>
  <si>
    <t>capítol pressupostari</t>
  </si>
  <si>
    <t>Crèdits
definitius</t>
  </si>
  <si>
    <t>Despeses autoritzades</t>
  </si>
  <si>
    <t>Despeses compromeses</t>
  </si>
  <si>
    <t>Crèdit
disponible</t>
  </si>
  <si>
    <t>Romanents
de crèdit</t>
  </si>
  <si>
    <t>%
(C)/(A)</t>
  </si>
  <si>
    <t>(A)</t>
  </si>
  <si>
    <t>(B)</t>
  </si>
  <si>
    <t>(C)</t>
  </si>
  <si>
    <t>(D)</t>
  </si>
  <si>
    <t>(E)</t>
  </si>
  <si>
    <t>(F) = (A)-(D)</t>
  </si>
  <si>
    <t>(G)</t>
  </si>
  <si>
    <t>Despeses de personal</t>
  </si>
  <si>
    <t>Despeses béns corrents i serveis</t>
  </si>
  <si>
    <t>Despeses financeres</t>
  </si>
  <si>
    <t>Transferències corrents</t>
  </si>
  <si>
    <t>Fons de contingència i altres impr.</t>
  </si>
  <si>
    <t>Despeses corrents (D1)</t>
  </si>
  <si>
    <t>Inversions reals</t>
  </si>
  <si>
    <t>Transferències capital</t>
  </si>
  <si>
    <t>Despeses de capital (D2)</t>
  </si>
  <si>
    <t>Actius financers</t>
  </si>
  <si>
    <t>Passius financers</t>
  </si>
  <si>
    <t>Despeses financeres (D3)</t>
  </si>
  <si>
    <t>Pressupost
inicial</t>
  </si>
  <si>
    <t>Modificacions</t>
  </si>
  <si>
    <t>Pressupost
actual</t>
  </si>
  <si>
    <t>Drets reconeguts
nets</t>
  </si>
  <si>
    <t>Recaptació</t>
  </si>
  <si>
    <t>%
(D)/(C)</t>
  </si>
  <si>
    <t>(C) = (A)+(B)</t>
  </si>
  <si>
    <t>(F) = (D)+(E)</t>
  </si>
  <si>
    <t>Impostos directes</t>
  </si>
  <si>
    <t>Impostos indirectes</t>
  </si>
  <si>
    <t>Taxes i altres ingressos</t>
  </si>
  <si>
    <t>Ingressos patrimonials</t>
  </si>
  <si>
    <t>Ingressos corrents (I1)</t>
  </si>
  <si>
    <t>Alienació de béns</t>
  </si>
  <si>
    <t>Ingressos de capital (I2)</t>
  </si>
  <si>
    <t>Ingressos financers (I3)</t>
  </si>
  <si>
    <t>Total d'ingressos</t>
  </si>
  <si>
    <t>Obligacions
reconegudes</t>
  </si>
  <si>
    <t>Pagaments</t>
  </si>
  <si>
    <t>diferències</t>
  </si>
  <si>
    <t>en operacions corrents            (I1)-(D1)</t>
  </si>
  <si>
    <t>en operacions de capital         (I2)-(D2)</t>
  </si>
  <si>
    <t>en operacions financeres        (I3)-(D3)</t>
  </si>
  <si>
    <t>30 de juny de 2022</t>
  </si>
  <si>
    <t>extret el 8/7/2022</t>
  </si>
  <si>
    <t>estat d'execució del pressupost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</si>
</sst>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0.0%"/>
  </numFmts>
  <fonts count="28" x14ac:knownFonts="1">
    <font>
      <sz val="10"/>
      <name val="Arial"/>
    </font>
    <font>
      <sz val="12"/>
      <name val="Arial"/>
      <family val="2"/>
    </font>
    <font>
      <b/>
      <sz val="16"/>
      <color indexed="29"/>
      <name val="Arial Narrow"/>
      <family val="2"/>
    </font>
    <font>
      <b/>
      <sz val="26"/>
      <color indexed="29"/>
      <name val="Arial Narrow"/>
      <family val="2"/>
    </font>
    <font>
      <b/>
      <u/>
      <sz val="16"/>
      <name val="Arial Narrow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4"/>
      <color indexed="8"/>
      <name val="Arial"/>
      <family val="2"/>
    </font>
    <font>
      <b/>
      <sz val="10"/>
      <color indexed="29"/>
      <name val="Arial Narrow"/>
      <family val="2"/>
    </font>
    <font>
      <sz val="8"/>
      <color indexed="23"/>
      <name val="Arial"/>
      <family val="2"/>
    </font>
    <font>
      <b/>
      <sz val="11"/>
      <color indexed="16"/>
      <name val="Times New Roman"/>
      <family val="1"/>
    </font>
    <font>
      <b/>
      <sz val="24"/>
      <color indexed="9"/>
      <name val="Arial Narrow"/>
      <family val="2"/>
    </font>
    <font>
      <b/>
      <sz val="24"/>
      <color indexed="60"/>
      <name val="Arial Narrow"/>
      <family val="2"/>
    </font>
    <font>
      <b/>
      <sz val="14"/>
      <color indexed="29"/>
      <name val="Arial Narrow"/>
      <family val="2"/>
    </font>
    <font>
      <b/>
      <sz val="22"/>
      <color indexed="8"/>
      <name val="Arial Narrow"/>
      <family val="2"/>
    </font>
    <font>
      <b/>
      <sz val="22"/>
      <name val="Arial Narrow"/>
      <family val="2"/>
    </font>
    <font>
      <sz val="26"/>
      <color indexed="29"/>
      <name val="Arial Narrow"/>
      <family val="2"/>
    </font>
    <font>
      <b/>
      <sz val="18"/>
      <color indexed="10"/>
      <name val="Times New Roman"/>
      <family val="1"/>
    </font>
    <font>
      <b/>
      <sz val="16"/>
      <name val="Arial Narrow"/>
      <family val="2"/>
    </font>
    <font>
      <sz val="11"/>
      <name val="Arial Narrow"/>
      <family val="2"/>
    </font>
    <font>
      <sz val="10"/>
      <color indexed="23"/>
      <name val="Arial Narrow"/>
      <family val="2"/>
    </font>
    <font>
      <b/>
      <sz val="11"/>
      <name val="Arial Narrow"/>
      <family val="2"/>
    </font>
    <font>
      <b/>
      <sz val="10"/>
      <name val="Arial"/>
      <family val="2"/>
    </font>
    <font>
      <b/>
      <sz val="10"/>
      <color indexed="23"/>
      <name val="Arial Narrow"/>
      <family val="2"/>
    </font>
    <font>
      <sz val="10"/>
      <color indexed="23"/>
      <name val="Arial"/>
      <family val="2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mediumGray">
        <fgColor indexed="40"/>
        <bgColor indexed="41"/>
      </patternFill>
    </fill>
    <fill>
      <patternFill patternType="solid">
        <fgColor indexed="4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ck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3"/>
      </top>
      <bottom style="thick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thick">
        <color indexed="64"/>
      </bottom>
      <diagonal/>
    </border>
    <border>
      <left/>
      <right/>
      <top style="medium">
        <color indexed="16"/>
      </top>
      <bottom/>
      <diagonal/>
    </border>
    <border>
      <left/>
      <right/>
      <top/>
      <bottom style="medium">
        <color indexed="16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right" vertical="center"/>
    </xf>
    <xf numFmtId="4" fontId="0" fillId="0" borderId="0" xfId="0" applyNumberFormat="1"/>
    <xf numFmtId="0" fontId="3" fillId="0" borderId="0" xfId="0" applyFont="1" applyAlignment="1">
      <alignment horizontal="left" indent="1"/>
    </xf>
    <xf numFmtId="0" fontId="1" fillId="0" borderId="0" xfId="0" applyFont="1"/>
    <xf numFmtId="0" fontId="4" fillId="0" borderId="0" xfId="0" applyFont="1" applyAlignment="1">
      <alignment horizontal="left" indent="1"/>
    </xf>
    <xf numFmtId="0" fontId="5" fillId="2" borderId="1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indent="1"/>
    </xf>
    <xf numFmtId="4" fontId="8" fillId="3" borderId="4" xfId="1" applyNumberFormat="1" applyFont="1" applyFill="1" applyBorder="1" applyAlignment="1">
      <alignment horizontal="right" vertical="center" indent="1"/>
    </xf>
    <xf numFmtId="4" fontId="8" fillId="3" borderId="5" xfId="1" applyNumberFormat="1" applyFont="1" applyFill="1" applyBorder="1" applyAlignment="1">
      <alignment horizontal="right" vertical="center" indent="1"/>
    </xf>
    <xf numFmtId="4" fontId="8" fillId="3" borderId="6" xfId="1" applyNumberFormat="1" applyFont="1" applyFill="1" applyBorder="1" applyAlignment="1">
      <alignment horizontal="right" vertical="center" indent="1"/>
    </xf>
    <xf numFmtId="1" fontId="5" fillId="2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indent="1"/>
    </xf>
    <xf numFmtId="4" fontId="8" fillId="3" borderId="8" xfId="1" applyNumberFormat="1" applyFont="1" applyFill="1" applyBorder="1" applyAlignment="1">
      <alignment horizontal="right" vertical="center" indent="1"/>
    </xf>
    <xf numFmtId="4" fontId="8" fillId="3" borderId="9" xfId="1" applyNumberFormat="1" applyFont="1" applyFill="1" applyBorder="1" applyAlignment="1">
      <alignment horizontal="right" vertical="center" indent="1"/>
    </xf>
    <xf numFmtId="4" fontId="8" fillId="3" borderId="10" xfId="1" applyNumberFormat="1" applyFont="1" applyFill="1" applyBorder="1" applyAlignment="1">
      <alignment horizontal="right" vertical="center" indent="1"/>
    </xf>
    <xf numFmtId="0" fontId="5" fillId="2" borderId="11" xfId="0" applyFont="1" applyFill="1" applyBorder="1" applyAlignment="1">
      <alignment horizontal="left" vertical="center" indent="1"/>
    </xf>
    <xf numFmtId="4" fontId="8" fillId="3" borderId="12" xfId="1" applyNumberFormat="1" applyFont="1" applyFill="1" applyBorder="1" applyAlignment="1">
      <alignment horizontal="right" vertical="center" indent="1"/>
    </xf>
    <xf numFmtId="4" fontId="8" fillId="3" borderId="13" xfId="1" applyNumberFormat="1" applyFont="1" applyFill="1" applyBorder="1" applyAlignment="1">
      <alignment horizontal="right" vertical="center" indent="1"/>
    </xf>
    <xf numFmtId="4" fontId="8" fillId="3" borderId="14" xfId="1" applyNumberFormat="1" applyFont="1" applyFill="1" applyBorder="1" applyAlignment="1">
      <alignment horizontal="right" vertical="center" indent="1"/>
    </xf>
    <xf numFmtId="0" fontId="5" fillId="2" borderId="15" xfId="0" applyFont="1" applyFill="1" applyBorder="1" applyAlignment="1">
      <alignment horizontal="left" vertical="center" indent="1"/>
    </xf>
    <xf numFmtId="4" fontId="8" fillId="3" borderId="16" xfId="1" applyNumberFormat="1" applyFont="1" applyFill="1" applyBorder="1" applyAlignment="1">
      <alignment horizontal="right" vertical="center" indent="1"/>
    </xf>
    <xf numFmtId="4" fontId="8" fillId="3" borderId="17" xfId="1" applyNumberFormat="1" applyFont="1" applyFill="1" applyBorder="1" applyAlignment="1">
      <alignment horizontal="right" vertical="center" indent="1"/>
    </xf>
    <xf numFmtId="4" fontId="8" fillId="3" borderId="18" xfId="1" applyNumberFormat="1" applyFont="1" applyFill="1" applyBorder="1" applyAlignment="1">
      <alignment horizontal="right" vertical="center" indent="1"/>
    </xf>
    <xf numFmtId="0" fontId="5" fillId="2" borderId="19" xfId="0" applyFont="1" applyFill="1" applyBorder="1" applyAlignment="1">
      <alignment horizontal="left" vertical="center" indent="1"/>
    </xf>
    <xf numFmtId="4" fontId="8" fillId="3" borderId="20" xfId="1" applyNumberFormat="1" applyFont="1" applyFill="1" applyBorder="1" applyAlignment="1">
      <alignment horizontal="right" vertical="center" indent="1"/>
    </xf>
    <xf numFmtId="4" fontId="8" fillId="3" borderId="21" xfId="1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right" indent="1"/>
    </xf>
    <xf numFmtId="0" fontId="0" fillId="0" borderId="0" xfId="0" applyAlignment="1">
      <alignment horizontal="right"/>
    </xf>
    <xf numFmtId="0" fontId="10" fillId="0" borderId="0" xfId="0" applyFont="1" applyBorder="1" applyAlignment="1">
      <alignment horizontal="right" indent="1"/>
    </xf>
    <xf numFmtId="0" fontId="0" fillId="0" borderId="22" xfId="0" applyBorder="1"/>
    <xf numFmtId="0" fontId="0" fillId="0" borderId="23" xfId="0" applyBorder="1"/>
    <xf numFmtId="0" fontId="11" fillId="0" borderId="0" xfId="0" applyFont="1" applyAlignment="1">
      <alignment horizontal="right"/>
    </xf>
    <xf numFmtId="0" fontId="12" fillId="0" borderId="0" xfId="0" applyFont="1" applyBorder="1" applyAlignment="1">
      <alignment horizontal="left" indent="1"/>
    </xf>
    <xf numFmtId="0" fontId="13" fillId="0" borderId="0" xfId="0" applyFont="1" applyFill="1" applyBorder="1" applyAlignment="1">
      <alignment horizontal="left" vertical="center" indent="1"/>
    </xf>
    <xf numFmtId="0" fontId="14" fillId="0" borderId="0" xfId="0" applyFont="1" applyFill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24" xfId="0" applyFont="1" applyBorder="1" applyAlignment="1">
      <alignment horizontal="left" indent="1"/>
    </xf>
    <xf numFmtId="0" fontId="0" fillId="0" borderId="24" xfId="0" applyBorder="1"/>
    <xf numFmtId="0" fontId="17" fillId="0" borderId="24" xfId="0" applyFont="1" applyFill="1" applyBorder="1" applyAlignment="1">
      <alignment horizontal="right" indent="1"/>
    </xf>
    <xf numFmtId="0" fontId="16" fillId="0" borderId="25" xfId="0" applyFont="1" applyBorder="1" applyAlignment="1">
      <alignment horizontal="left" indent="1"/>
    </xf>
    <xf numFmtId="0" fontId="0" fillId="0" borderId="25" xfId="0" applyBorder="1"/>
    <xf numFmtId="0" fontId="15" fillId="0" borderId="0" xfId="0" applyFont="1" applyBorder="1" applyAlignment="1">
      <alignment horizontal="right" indent="1"/>
    </xf>
    <xf numFmtId="0" fontId="18" fillId="0" borderId="0" xfId="0" applyFont="1" applyBorder="1" applyAlignment="1">
      <alignment horizontal="left" indent="1"/>
    </xf>
    <xf numFmtId="0" fontId="0" fillId="0" borderId="0" xfId="0" applyBorder="1"/>
    <xf numFmtId="43" fontId="0" fillId="0" borderId="0" xfId="0" applyNumberFormat="1" applyBorder="1"/>
    <xf numFmtId="43" fontId="19" fillId="0" borderId="0" xfId="0" applyNumberFormat="1" applyFont="1" applyAlignment="1">
      <alignment horizontal="right"/>
    </xf>
    <xf numFmtId="43" fontId="0" fillId="0" borderId="0" xfId="0" applyNumberFormat="1"/>
    <xf numFmtId="0" fontId="8" fillId="0" borderId="26" xfId="0" applyFont="1" applyFill="1" applyBorder="1" applyAlignment="1">
      <alignment horizontal="center" wrapText="1"/>
    </xf>
    <xf numFmtId="43" fontId="8" fillId="0" borderId="26" xfId="0" applyNumberFormat="1" applyFont="1" applyFill="1" applyBorder="1" applyAlignment="1">
      <alignment horizontal="center" wrapText="1"/>
    </xf>
    <xf numFmtId="43" fontId="8" fillId="0" borderId="27" xfId="0" applyNumberFormat="1" applyFont="1" applyFill="1" applyBorder="1" applyAlignment="1">
      <alignment horizontal="center" wrapText="1"/>
    </xf>
    <xf numFmtId="49" fontId="8" fillId="0" borderId="26" xfId="0" applyNumberFormat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vertical="center" wrapText="1"/>
    </xf>
    <xf numFmtId="0" fontId="8" fillId="0" borderId="27" xfId="0" quotePrefix="1" applyFont="1" applyFill="1" applyBorder="1" applyAlignment="1">
      <alignment horizontal="center" vertical="center" wrapText="1"/>
    </xf>
    <xf numFmtId="0" fontId="21" fillId="0" borderId="30" xfId="0" applyNumberFormat="1" applyFont="1" applyBorder="1" applyAlignment="1">
      <alignment horizontal="left" indent="1"/>
    </xf>
    <xf numFmtId="4" fontId="21" fillId="0" borderId="30" xfId="0" applyNumberFormat="1" applyFont="1" applyBorder="1" applyAlignment="1">
      <alignment horizontal="left"/>
    </xf>
    <xf numFmtId="43" fontId="21" fillId="0" borderId="31" xfId="0" applyNumberFormat="1" applyFont="1" applyBorder="1"/>
    <xf numFmtId="43" fontId="21" fillId="0" borderId="32" xfId="0" applyNumberFormat="1" applyFont="1" applyBorder="1"/>
    <xf numFmtId="43" fontId="21" fillId="0" borderId="33" xfId="0" applyNumberFormat="1" applyFont="1" applyBorder="1"/>
    <xf numFmtId="43" fontId="21" fillId="0" borderId="34" xfId="0" applyNumberFormat="1" applyFont="1" applyBorder="1" applyAlignment="1">
      <alignment horizontal="right"/>
    </xf>
    <xf numFmtId="43" fontId="21" fillId="0" borderId="0" xfId="0" applyNumberFormat="1" applyFont="1" applyBorder="1" applyAlignment="1">
      <alignment horizontal="right"/>
    </xf>
    <xf numFmtId="165" fontId="22" fillId="0" borderId="30" xfId="0" applyNumberFormat="1" applyFont="1" applyBorder="1" applyAlignment="1">
      <alignment horizontal="right"/>
    </xf>
    <xf numFmtId="43" fontId="21" fillId="0" borderId="35" xfId="0" applyNumberFormat="1" applyFont="1" applyBorder="1"/>
    <xf numFmtId="43" fontId="21" fillId="0" borderId="36" xfId="0" applyNumberFormat="1" applyFont="1" applyBorder="1" applyAlignment="1">
      <alignment horizontal="right"/>
    </xf>
    <xf numFmtId="0" fontId="23" fillId="0" borderId="37" xfId="0" applyNumberFormat="1" applyFont="1" applyBorder="1" applyAlignment="1">
      <alignment horizontal="left" indent="1"/>
    </xf>
    <xf numFmtId="4" fontId="23" fillId="0" borderId="38" xfId="0" applyNumberFormat="1" applyFont="1" applyBorder="1" applyAlignment="1">
      <alignment horizontal="left"/>
    </xf>
    <xf numFmtId="0" fontId="24" fillId="0" borderId="39" xfId="0" applyFont="1" applyBorder="1"/>
    <xf numFmtId="43" fontId="23" fillId="0" borderId="40" xfId="0" applyNumberFormat="1" applyFont="1" applyBorder="1"/>
    <xf numFmtId="43" fontId="23" fillId="0" borderId="41" xfId="0" applyNumberFormat="1" applyFont="1" applyBorder="1"/>
    <xf numFmtId="165" fontId="25" fillId="0" borderId="42" xfId="1" applyNumberFormat="1" applyFont="1" applyBorder="1" applyAlignment="1">
      <alignment horizontal="right"/>
    </xf>
    <xf numFmtId="43" fontId="21" fillId="0" borderId="43" xfId="0" applyNumberFormat="1" applyFont="1" applyBorder="1"/>
    <xf numFmtId="0" fontId="21" fillId="0" borderId="0" xfId="0" applyNumberFormat="1" applyFont="1" applyBorder="1" applyAlignment="1">
      <alignment horizontal="left" indent="1"/>
    </xf>
    <xf numFmtId="4" fontId="21" fillId="0" borderId="0" xfId="0" applyNumberFormat="1" applyFont="1" applyBorder="1" applyAlignment="1">
      <alignment horizontal="left"/>
    </xf>
    <xf numFmtId="43" fontId="21" fillId="0" borderId="44" xfId="0" applyNumberFormat="1" applyFont="1" applyBorder="1"/>
    <xf numFmtId="43" fontId="21" fillId="0" borderId="45" xfId="0" applyNumberFormat="1" applyFont="1" applyBorder="1"/>
    <xf numFmtId="43" fontId="21" fillId="0" borderId="46" xfId="0" applyNumberFormat="1" applyFont="1" applyBorder="1"/>
    <xf numFmtId="43" fontId="21" fillId="0" borderId="47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 indent="1"/>
    </xf>
    <xf numFmtId="0" fontId="7" fillId="0" borderId="0" xfId="0" applyFont="1" applyAlignment="1">
      <alignment horizontal="left" indent="1"/>
    </xf>
    <xf numFmtId="43" fontId="21" fillId="0" borderId="48" xfId="0" applyNumberFormat="1" applyFont="1" applyBorder="1"/>
    <xf numFmtId="43" fontId="21" fillId="0" borderId="49" xfId="0" applyNumberFormat="1" applyFont="1" applyBorder="1"/>
    <xf numFmtId="43" fontId="21" fillId="0" borderId="50" xfId="0" applyNumberFormat="1" applyFont="1" applyBorder="1"/>
    <xf numFmtId="43" fontId="21" fillId="0" borderId="51" xfId="0" applyNumberFormat="1" applyFont="1" applyBorder="1" applyAlignment="1">
      <alignment horizontal="right"/>
    </xf>
    <xf numFmtId="165" fontId="22" fillId="0" borderId="52" xfId="0" applyNumberFormat="1" applyFont="1" applyBorder="1" applyAlignment="1">
      <alignment horizontal="right"/>
    </xf>
    <xf numFmtId="0" fontId="0" fillId="0" borderId="0" xfId="0" applyNumberFormat="1"/>
    <xf numFmtId="165" fontId="26" fillId="0" borderId="0" xfId="0" applyNumberFormat="1" applyFont="1"/>
    <xf numFmtId="0" fontId="20" fillId="0" borderId="0" xfId="0" applyFont="1" applyAlignment="1">
      <alignment horizontal="right" vertical="center"/>
    </xf>
    <xf numFmtId="43" fontId="27" fillId="0" borderId="0" xfId="0" applyNumberFormat="1" applyFont="1" applyFill="1" applyBorder="1" applyAlignment="1">
      <alignment horizontal="right" vertical="center"/>
    </xf>
    <xf numFmtId="165" fontId="25" fillId="0" borderId="42" xfId="1" applyNumberFormat="1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 indent="1"/>
    </xf>
    <xf numFmtId="0" fontId="0" fillId="0" borderId="0" xfId="0" applyFill="1" applyBorder="1"/>
    <xf numFmtId="43" fontId="0" fillId="0" borderId="0" xfId="0" applyNumberFormat="1" applyFill="1" applyBorder="1"/>
    <xf numFmtId="0" fontId="8" fillId="0" borderId="0" xfId="0" applyFont="1" applyFill="1" applyBorder="1" applyAlignment="1">
      <alignment horizontal="center" wrapText="1"/>
    </xf>
    <xf numFmtId="43" fontId="8" fillId="0" borderId="0" xfId="0" applyNumberFormat="1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 wrapText="1"/>
    </xf>
    <xf numFmtId="0" fontId="8" fillId="0" borderId="0" xfId="0" quotePrefix="1" applyFont="1" applyFill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left" indent="1"/>
    </xf>
    <xf numFmtId="4" fontId="21" fillId="0" borderId="0" xfId="0" applyNumberFormat="1" applyFont="1" applyFill="1" applyBorder="1" applyAlignment="1">
      <alignment horizontal="left"/>
    </xf>
    <xf numFmtId="43" fontId="21" fillId="0" borderId="0" xfId="0" applyNumberFormat="1" applyFont="1" applyFill="1" applyBorder="1"/>
    <xf numFmtId="43" fontId="21" fillId="0" borderId="0" xfId="0" applyNumberFormat="1" applyFont="1" applyFill="1" applyBorder="1" applyAlignment="1">
      <alignment horizontal="right"/>
    </xf>
    <xf numFmtId="165" fontId="22" fillId="0" borderId="0" xfId="0" applyNumberFormat="1" applyFont="1" applyFill="1" applyBorder="1" applyAlignment="1">
      <alignment horizontal="right"/>
    </xf>
    <xf numFmtId="0" fontId="23" fillId="0" borderId="0" xfId="0" applyNumberFormat="1" applyFont="1" applyFill="1" applyBorder="1" applyAlignment="1">
      <alignment horizontal="left" indent="1"/>
    </xf>
    <xf numFmtId="4" fontId="23" fillId="0" borderId="0" xfId="0" applyNumberFormat="1" applyFont="1" applyFill="1" applyBorder="1" applyAlignment="1">
      <alignment horizontal="left"/>
    </xf>
    <xf numFmtId="0" fontId="24" fillId="0" borderId="0" xfId="0" applyFont="1" applyFill="1" applyBorder="1"/>
    <xf numFmtId="43" fontId="23" fillId="0" borderId="0" xfId="0" applyNumberFormat="1" applyFont="1" applyFill="1" applyBorder="1"/>
    <xf numFmtId="165" fontId="25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1"/>
    </xf>
    <xf numFmtId="0" fontId="0" fillId="0" borderId="0" xfId="0" applyNumberFormat="1" applyFill="1" applyBorder="1"/>
    <xf numFmtId="165" fontId="26" fillId="0" borderId="0" xfId="0" applyNumberFormat="1" applyFont="1" applyFill="1" applyBorder="1"/>
    <xf numFmtId="0" fontId="20" fillId="0" borderId="0" xfId="0" applyFont="1" applyFill="1" applyBorder="1" applyAlignment="1">
      <alignment horizontal="right" vertical="center"/>
    </xf>
    <xf numFmtId="165" fontId="25" fillId="0" borderId="0" xfId="1" applyNumberFormat="1" applyFont="1" applyFill="1" applyBorder="1" applyAlignment="1">
      <alignment horizontal="right" vertical="center"/>
    </xf>
    <xf numFmtId="43" fontId="21" fillId="0" borderId="54" xfId="0" applyNumberFormat="1" applyFont="1" applyBorder="1"/>
    <xf numFmtId="43" fontId="21" fillId="0" borderId="34" xfId="0" applyNumberFormat="1" applyFont="1" applyBorder="1"/>
    <xf numFmtId="43" fontId="21" fillId="0" borderId="55" xfId="0" applyNumberFormat="1" applyFont="1" applyBorder="1"/>
    <xf numFmtId="43" fontId="21" fillId="0" borderId="56" xfId="0" applyNumberFormat="1" applyFont="1" applyBorder="1"/>
    <xf numFmtId="43" fontId="21" fillId="0" borderId="57" xfId="0" applyNumberFormat="1" applyFont="1" applyBorder="1"/>
    <xf numFmtId="43" fontId="21" fillId="0" borderId="41" xfId="0" applyNumberFormat="1" applyFont="1" applyBorder="1"/>
    <xf numFmtId="43" fontId="21" fillId="0" borderId="58" xfId="0" applyNumberFormat="1" applyFont="1" applyBorder="1"/>
    <xf numFmtId="43" fontId="23" fillId="0" borderId="42" xfId="0" applyNumberFormat="1" applyFont="1" applyBorder="1"/>
    <xf numFmtId="43" fontId="21" fillId="0" borderId="59" xfId="0" applyNumberFormat="1" applyFont="1" applyBorder="1"/>
    <xf numFmtId="43" fontId="21" fillId="0" borderId="47" xfId="0" applyNumberFormat="1" applyFont="1" applyBorder="1"/>
    <xf numFmtId="43" fontId="21" fillId="0" borderId="60" xfId="0" applyNumberFormat="1" applyFont="1" applyBorder="1"/>
    <xf numFmtId="4" fontId="21" fillId="0" borderId="0" xfId="0" applyNumberFormat="1" applyFont="1" applyBorder="1" applyAlignment="1">
      <alignment horizontal="left" indent="1"/>
    </xf>
    <xf numFmtId="164" fontId="21" fillId="0" borderId="61" xfId="1" applyFont="1" applyBorder="1"/>
    <xf numFmtId="164" fontId="21" fillId="0" borderId="62" xfId="1" applyFont="1" applyBorder="1"/>
    <xf numFmtId="164" fontId="21" fillId="0" borderId="63" xfId="1" applyFont="1" applyBorder="1"/>
    <xf numFmtId="164" fontId="21" fillId="0" borderId="64" xfId="1" applyFont="1" applyBorder="1"/>
    <xf numFmtId="164" fontId="21" fillId="0" borderId="65" xfId="1" applyFont="1" applyBorder="1"/>
    <xf numFmtId="164" fontId="21" fillId="0" borderId="0" xfId="1" applyFont="1" applyBorder="1"/>
    <xf numFmtId="4" fontId="21" fillId="0" borderId="30" xfId="0" applyNumberFormat="1" applyFont="1" applyBorder="1" applyAlignment="1">
      <alignment horizontal="left" indent="1"/>
    </xf>
    <xf numFmtId="4" fontId="21" fillId="0" borderId="31" xfId="1" applyNumberFormat="1" applyFont="1" applyBorder="1"/>
    <xf numFmtId="4" fontId="21" fillId="0" borderId="32" xfId="1" applyNumberFormat="1" applyFont="1" applyBorder="1"/>
    <xf numFmtId="4" fontId="21" fillId="0" borderId="35" xfId="1" applyNumberFormat="1" applyFont="1" applyBorder="1"/>
    <xf numFmtId="4" fontId="21" fillId="0" borderId="55" xfId="1" applyNumberFormat="1" applyFont="1" applyBorder="1"/>
    <xf numFmtId="4" fontId="21" fillId="0" borderId="34" xfId="1" applyNumberFormat="1" applyFont="1" applyBorder="1"/>
    <xf numFmtId="4" fontId="21" fillId="0" borderId="0" xfId="1" applyNumberFormat="1" applyFont="1" applyBorder="1"/>
    <xf numFmtId="4" fontId="21" fillId="0" borderId="66" xfId="1" applyNumberFormat="1" applyFont="1" applyBorder="1"/>
    <xf numFmtId="4" fontId="21" fillId="0" borderId="45" xfId="1" applyNumberFormat="1" applyFont="1" applyBorder="1"/>
    <xf numFmtId="4" fontId="21" fillId="0" borderId="46" xfId="1" applyNumberFormat="1" applyFont="1" applyBorder="1"/>
    <xf numFmtId="4" fontId="21" fillId="0" borderId="59" xfId="1" applyNumberFormat="1" applyFont="1" applyBorder="1"/>
    <xf numFmtId="4" fontId="21" fillId="0" borderId="47" xfId="1" applyNumberFormat="1" applyFont="1" applyBorder="1"/>
    <xf numFmtId="164" fontId="21" fillId="0" borderId="67" xfId="1" applyFont="1" applyBorder="1"/>
    <xf numFmtId="164" fontId="21" fillId="0" borderId="49" xfId="1" applyFont="1" applyBorder="1"/>
    <xf numFmtId="164" fontId="21" fillId="0" borderId="50" xfId="1" applyFont="1" applyBorder="1"/>
    <xf numFmtId="164" fontId="21" fillId="0" borderId="60" xfId="1" applyFont="1" applyBorder="1"/>
    <xf numFmtId="164" fontId="21" fillId="0" borderId="51" xfId="1" applyFont="1" applyBorder="1"/>
    <xf numFmtId="43" fontId="23" fillId="0" borderId="53" xfId="0" applyNumberFormat="1" applyFont="1" applyFill="1" applyBorder="1" applyAlignment="1">
      <alignment horizontal="right" vertical="center"/>
    </xf>
    <xf numFmtId="0" fontId="20" fillId="0" borderId="0" xfId="0" applyNumberFormat="1" applyFont="1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28" xfId="0" applyBorder="1" applyAlignment="1">
      <alignment horizontal="left" indent="1"/>
    </xf>
    <xf numFmtId="0" fontId="20" fillId="0" borderId="0" xfId="0" applyNumberFormat="1" applyFont="1" applyFill="1" applyBorder="1" applyAlignment="1">
      <alignment horizontal="left" indent="1"/>
    </xf>
    <xf numFmtId="0" fontId="0" fillId="0" borderId="0" xfId="0" applyFill="1" applyBorder="1" applyAlignment="1">
      <alignment horizontal="left" indent="1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Ingressos - Exercici corrent</a:t>
            </a:r>
          </a:p>
        </c:rich>
      </c:tx>
      <c:layout>
        <c:manualLayout>
          <c:xMode val="edge"/>
          <c:yMode val="edge"/>
          <c:x val="0.33124999999999999"/>
          <c:y val="2.588235294117647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8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5"/>
          <c:y val="0.15764705882352942"/>
          <c:w val="0.86"/>
          <c:h val="0.6752941176470588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CGrafics!$B$8:$F$9</c:f>
              <c:multiLvlStrCache>
                <c:ptCount val="5"/>
                <c:lvl>
                  <c:pt idx="0">
                    <c:v>1.060,12</c:v>
                  </c:pt>
                  <c:pt idx="1">
                    <c:v>1.357,36</c:v>
                  </c:pt>
                  <c:pt idx="2">
                    <c:v>461,97</c:v>
                  </c:pt>
                  <c:pt idx="3">
                    <c:v>445,53</c:v>
                  </c:pt>
                  <c:pt idx="4">
                    <c:v>16,44</c:v>
                  </c:pt>
                </c:lvl>
                <c:lvl>
                  <c:pt idx="0">
                    <c:v>Previsions inicials</c:v>
                  </c:pt>
                  <c:pt idx="1">
                    <c:v>Previsions definitives</c:v>
                  </c:pt>
                  <c:pt idx="2">
                    <c:v>Drets reconeguts nets</c:v>
                  </c:pt>
                  <c:pt idx="3">
                    <c:v>Cobraments realitzats</c:v>
                  </c:pt>
                  <c:pt idx="4">
                    <c:v>Pendent de cobrament</c:v>
                  </c:pt>
                </c:lvl>
              </c:multiLvlStrCache>
            </c:multiLvlStrRef>
          </c:cat>
          <c:val>
            <c:numRef>
              <c:f>CGrafics!$B$9:$F$9</c:f>
              <c:numCache>
                <c:formatCode>#,##0.00</c:formatCode>
                <c:ptCount val="5"/>
                <c:pt idx="0">
                  <c:v>1060.1199999999999</c:v>
                </c:pt>
                <c:pt idx="1">
                  <c:v>1357.35631573</c:v>
                </c:pt>
                <c:pt idx="2">
                  <c:v>461.97499142000004</c:v>
                </c:pt>
                <c:pt idx="3">
                  <c:v>445.53210175000004</c:v>
                </c:pt>
                <c:pt idx="4">
                  <c:v>16.442889670000003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06-4BDA-A9A0-CAD31E3C4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8874112"/>
        <c:axId val="127264256"/>
        <c:axId val="0"/>
      </c:bar3DChart>
      <c:catAx>
        <c:axId val="11887411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27264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264256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3750000000000001E-2"/>
              <c:y val="0.395294117647058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18874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Drets reconeguts sobre previsions definitives
per capítols - exercici corrent</a:t>
            </a:r>
          </a:p>
        </c:rich>
      </c:tx>
      <c:layout>
        <c:manualLayout>
          <c:xMode val="edge"/>
          <c:yMode val="edge"/>
          <c:x val="0.2175"/>
          <c:y val="2.471912824693671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6500000000000001"/>
          <c:y val="0.18426986511352825"/>
          <c:w val="0.79749999999999999"/>
          <c:h val="0.68988839743723385"/>
        </c:manualLayout>
      </c:layout>
      <c:bar3DChart>
        <c:barDir val="col"/>
        <c:grouping val="clustered"/>
        <c:varyColors val="0"/>
        <c:ser>
          <c:idx val="0"/>
          <c:order val="0"/>
          <c:tx>
            <c:v>Drets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CGrafics!$B$17:$J$17</c:f>
              <c:numCache>
                <c:formatCode>#,##0.00</c:formatCode>
                <c:ptCount val="9"/>
                <c:pt idx="0">
                  <c:v>64.262590959999997</c:v>
                </c:pt>
                <c:pt idx="1">
                  <c:v>53.973972770000003</c:v>
                </c:pt>
                <c:pt idx="2">
                  <c:v>3.8660242900000004</c:v>
                </c:pt>
                <c:pt idx="3">
                  <c:v>320.13286549000003</c:v>
                </c:pt>
                <c:pt idx="4">
                  <c:v>1.7487652200000001</c:v>
                </c:pt>
                <c:pt idx="5">
                  <c:v>6.6956699999999994E-2</c:v>
                </c:pt>
                <c:pt idx="6">
                  <c:v>1.24609901</c:v>
                </c:pt>
                <c:pt idx="7">
                  <c:v>16.67771698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53-4F1A-8572-91223DD0DC5C}"/>
            </c:ext>
          </c:extLst>
        </c:ser>
        <c:ser>
          <c:idx val="1"/>
          <c:order val="1"/>
          <c:tx>
            <c:v>Pr.definitives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CGrafics!$B$18:$J$18</c:f>
              <c:numCache>
                <c:formatCode>#,##0.00</c:formatCode>
                <c:ptCount val="9"/>
                <c:pt idx="0">
                  <c:v>152.8845</c:v>
                </c:pt>
                <c:pt idx="1">
                  <c:v>112.76300000000001</c:v>
                </c:pt>
                <c:pt idx="2">
                  <c:v>4.4417</c:v>
                </c:pt>
                <c:pt idx="3">
                  <c:v>616.13482239999996</c:v>
                </c:pt>
                <c:pt idx="4">
                  <c:v>2.49925</c:v>
                </c:pt>
                <c:pt idx="5">
                  <c:v>0</c:v>
                </c:pt>
                <c:pt idx="6">
                  <c:v>3.5085999999999999</c:v>
                </c:pt>
                <c:pt idx="7">
                  <c:v>465.12444332999996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53-4F1A-8572-91223DD0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9531648"/>
        <c:axId val="169863040"/>
        <c:axId val="0"/>
      </c:bar3DChart>
      <c:catAx>
        <c:axId val="1695316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986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630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8.2500000000000004E-2"/>
              <c:y val="0.4044948258589644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169531648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ingressos - Exercici corrent</a:t>
            </a: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20874999999999999"/>
          <c:y val="3.09524529214400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125000000000002"/>
          <c:y val="0.34523889796990787"/>
          <c:w val="0.4"/>
          <c:h val="0.30238165546329859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8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C7E-4B30-8747-C25CC080B3FC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C7E-4B30-8747-C25CC080B3FC}"/>
              </c:ext>
            </c:extLst>
          </c:dPt>
          <c:dLbls>
            <c:dLbl>
              <c:idx val="0"/>
              <c:layout>
                <c:manualLayout>
                  <c:x val="1.1222047244094459E-2"/>
                  <c:y val="0.16228330279594472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E-4B30-8747-C25CC080B3FC}"/>
                </c:ext>
              </c:extLst>
            </c:dLbl>
            <c:dLbl>
              <c:idx val="1"/>
              <c:layout>
                <c:manualLayout>
                  <c:x val="9.0383202099737492E-3"/>
                  <c:y val="-0.10412873559843733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E-4B30-8747-C25CC080B3FC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12700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CGrafics!$A$23:$A$24</c:f>
              <c:strCache>
                <c:ptCount val="2"/>
                <c:pt idx="0">
                  <c:v>recaptació neta</c:v>
                </c:pt>
                <c:pt idx="1">
                  <c:v>pendent de cobrament</c:v>
                </c:pt>
              </c:strCache>
            </c:strRef>
          </c:cat>
          <c:val>
            <c:numRef>
              <c:f>CGrafics!$B$23:$B$24</c:f>
              <c:numCache>
                <c:formatCode>#,##0.00</c:formatCode>
                <c:ptCount val="2"/>
                <c:pt idx="0">
                  <c:v>445.53210175000004</c:v>
                </c:pt>
                <c:pt idx="1">
                  <c:v>16.442889670000003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7E-4B30-8747-C25CC080B3FC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6874999999999999"/>
          <c:y val="0.88333538721955729"/>
          <c:w val="0.4975"/>
          <c:h val="6.4285863759913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- Exercici corrent</a:t>
            </a:r>
          </a:p>
        </c:rich>
      </c:tx>
      <c:layout>
        <c:manualLayout>
          <c:xMode val="edge"/>
          <c:yMode val="edge"/>
          <c:x val="0.30461959735340266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4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2234721533046501"/>
          <c:y val="0.16"/>
          <c:w val="0.86017583023153454"/>
          <c:h val="0.6729411764705882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CGrafics!$B$29:$G$30</c:f>
              <c:multiLvlStrCache>
                <c:ptCount val="6"/>
                <c:lvl>
                  <c:pt idx="0">
                    <c:v>1.060,12</c:v>
                  </c:pt>
                  <c:pt idx="1">
                    <c:v>1.357,36</c:v>
                  </c:pt>
                  <c:pt idx="2">
                    <c:v>1.003,93</c:v>
                  </c:pt>
                  <c:pt idx="3">
                    <c:v>585,90</c:v>
                  </c:pt>
                  <c:pt idx="4">
                    <c:v>564,22</c:v>
                  </c:pt>
                  <c:pt idx="5">
                    <c:v>21,68</c:v>
                  </c:pt>
                </c:lvl>
                <c:lvl>
                  <c:pt idx="0">
                    <c:v>Crèdits inicials</c:v>
                  </c:pt>
                  <c:pt idx="1">
                    <c:v>Crèdits definitius</c:v>
                  </c:pt>
                  <c:pt idx="2">
                    <c:v>Disposicions</c:v>
                  </c:pt>
                  <c:pt idx="3">
                    <c:v>Obligacions reconegudes</c:v>
                  </c:pt>
                  <c:pt idx="4">
                    <c:v>Pagaments realitzats</c:v>
                  </c:pt>
                  <c:pt idx="5">
                    <c:v>Pendent de pagament</c:v>
                  </c:pt>
                </c:lvl>
              </c:multiLvlStrCache>
            </c:multiLvlStrRef>
          </c:cat>
          <c:val>
            <c:numRef>
              <c:f>CGrafics!$B$30:$G$30</c:f>
              <c:numCache>
                <c:formatCode>#,##0.00</c:formatCode>
                <c:ptCount val="6"/>
                <c:pt idx="0">
                  <c:v>1060.1200000000001</c:v>
                </c:pt>
                <c:pt idx="1">
                  <c:v>1357.35631573</c:v>
                </c:pt>
                <c:pt idx="2">
                  <c:v>1003.9322176300001</c:v>
                </c:pt>
                <c:pt idx="3">
                  <c:v>585.90122525000027</c:v>
                </c:pt>
                <c:pt idx="4">
                  <c:v>564.21809133000011</c:v>
                </c:pt>
                <c:pt idx="5">
                  <c:v>21.683133920000003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AB0-4D21-BCDF-317F93AE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482048"/>
        <c:axId val="74483584"/>
        <c:axId val="0"/>
      </c:bar3DChart>
      <c:catAx>
        <c:axId val="74482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74483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48358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422048637992354E-2"/>
              <c:y val="0.392941176470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74482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/>
              <a:t>Despeses compromeses sobre crèdits definitius
per capítols - exercici corrent</a:t>
            </a:r>
          </a:p>
        </c:rich>
      </c:tx>
      <c:layout>
        <c:manualLayout>
          <c:xMode val="edge"/>
          <c:yMode val="edge"/>
          <c:x val="0.21"/>
          <c:y val="2.9787234042553193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hPercent val="47"/>
      <c:rotY val="20"/>
      <c:depthPercent val="100"/>
      <c:rAngAx val="1"/>
    </c:view3D>
    <c:floor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xmlns:mc="http://schemas.openxmlformats.org/markup-compatibility/2006" xmlns:a14="http://schemas.microsoft.com/office/drawing/2010/main" val="FFCC99" mc:Ignorable="a14" a14:legacySpreadsheetColorIndex="47"/>
            </a:gs>
            <a:gs pos="100000">
              <a:srgbClr xmlns:mc="http://schemas.openxmlformats.org/markup-compatibility/2006" xmlns:a14="http://schemas.microsoft.com/office/drawing/2010/main" val="FFFFCC" mc:Ignorable="a14" a14:legacySpreadsheetColorIndex="26"/>
            </a:gs>
          </a:gsLst>
          <a:path path="rect">
            <a:fillToRect l="50000" t="50000" r="50000" b="50000"/>
          </a:path>
        </a:gradFill>
        <a:ln w="12700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5"/>
          <c:y val="0.21276595744680851"/>
          <c:w val="0.79500000000000004"/>
          <c:h val="0.64468085106382977"/>
        </c:manualLayout>
      </c:layout>
      <c:bar3DChart>
        <c:barDir val="col"/>
        <c:grouping val="clustered"/>
        <c:varyColors val="0"/>
        <c:ser>
          <c:idx val="0"/>
          <c:order val="0"/>
          <c:tx>
            <c:v>Despeses comp.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CGrafics!$B$35:$J$35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CGrafics!$B$38:$J$38</c:f>
              <c:numCache>
                <c:formatCode>#,##0.00</c:formatCode>
                <c:ptCount val="9"/>
                <c:pt idx="0">
                  <c:v>108.72045913000025</c:v>
                </c:pt>
                <c:pt idx="1">
                  <c:v>99.820849300000049</c:v>
                </c:pt>
                <c:pt idx="2">
                  <c:v>3.3187339999999996E-2</c:v>
                </c:pt>
                <c:pt idx="3">
                  <c:v>312.02304154000001</c:v>
                </c:pt>
                <c:pt idx="4">
                  <c:v>0</c:v>
                </c:pt>
                <c:pt idx="5">
                  <c:v>49.69195595999998</c:v>
                </c:pt>
                <c:pt idx="6">
                  <c:v>248.26632060999992</c:v>
                </c:pt>
                <c:pt idx="7">
                  <c:v>185.37640375000001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40-4853-BC33-8CA9D7C1D06F}"/>
            </c:ext>
          </c:extLst>
        </c:ser>
        <c:ser>
          <c:idx val="1"/>
          <c:order val="1"/>
          <c:tx>
            <c:v>Cr.definitius</c:v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CGrafics!$B$39:$J$39</c:f>
              <c:numCache>
                <c:formatCode>#,##0.00</c:formatCode>
                <c:ptCount val="9"/>
                <c:pt idx="0">
                  <c:v>254.58261915000011</c:v>
                </c:pt>
                <c:pt idx="1">
                  <c:v>140.94583553000001</c:v>
                </c:pt>
                <c:pt idx="2">
                  <c:v>0.111</c:v>
                </c:pt>
                <c:pt idx="3">
                  <c:v>362.55277615000011</c:v>
                </c:pt>
                <c:pt idx="4">
                  <c:v>3</c:v>
                </c:pt>
                <c:pt idx="5">
                  <c:v>93.702839679999997</c:v>
                </c:pt>
                <c:pt idx="6">
                  <c:v>299.95708234999995</c:v>
                </c:pt>
                <c:pt idx="7">
                  <c:v>202.50416287000002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40-4853-BC33-8CA9D7C1D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4493952"/>
        <c:axId val="74495488"/>
        <c:axId val="0"/>
      </c:bar3DChart>
      <c:catAx>
        <c:axId val="744939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8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7449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4954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ca-ES"/>
                  <a:t>milions d'euros</a:t>
                </a:r>
              </a:p>
            </c:rich>
          </c:tx>
          <c:layout>
            <c:manualLayout>
              <c:xMode val="edge"/>
              <c:yMode val="edge"/>
              <c:x val="6.25E-2"/>
              <c:y val="0.446808510638297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  <c:crossAx val="74493952"/>
        <c:crosses val="autoZero"/>
        <c:crossBetween val="between"/>
      </c:valAx>
      <c:dTable>
        <c:showHorzBorder val="1"/>
        <c:showVertBorder val="1"/>
        <c:showOutline val="0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ca-E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Situació dels pagaments - Exercici corrent</a:t>
            </a:r>
            <a:endParaRPr lang="ca-ES" sz="15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endParaRPr>
          </a:p>
          <a:p>
            <a:pPr>
              <a:defRPr sz="15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ca-ES" sz="15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rPr>
              <a:t>milions d'euros</a:t>
            </a:r>
          </a:p>
        </c:rich>
      </c:tx>
      <c:layout>
        <c:manualLayout>
          <c:xMode val="edge"/>
          <c:yMode val="edge"/>
          <c:x val="0.19875000000000001"/>
          <c:y val="3.073293147193472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"/>
          <c:y val="0.34988260444971847"/>
          <c:w val="0.39874999999999999"/>
          <c:h val="0.30023709976428542"/>
        </c:manualLayout>
      </c:layout>
      <c:pie3DChart>
        <c:varyColors val="1"/>
        <c:ser>
          <c:idx val="0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007-4F7C-93DA-3E602714A726}"/>
              </c:ext>
            </c:extLst>
          </c:dPt>
          <c:dPt>
            <c:idx val="1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007-4F7C-93DA-3E602714A726}"/>
              </c:ext>
            </c:extLst>
          </c:dPt>
          <c:dLbls>
            <c:dLbl>
              <c:idx val="0"/>
              <c:layout>
                <c:manualLayout>
                  <c:x val="0.18595538057742783"/>
                  <c:y val="-0.22019479648712306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07-4F7C-93DA-3E602714A726}"/>
                </c:ext>
              </c:extLst>
            </c:dLbl>
            <c:dLbl>
              <c:idx val="1"/>
              <c:layout>
                <c:manualLayout>
                  <c:x val="-0.15080695538057742"/>
                  <c:y val="0.14560327865441147"/>
                </c:manualLayout>
              </c:layout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07-4F7C-93DA-3E602714A726}"/>
                </c:ext>
              </c:extLst>
            </c:dLbl>
            <c:numFmt formatCode="#,##0.0_ ;\-#,##0.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sz="950" b="1" i="0" u="none" strike="noStrike" baseline="0">
                    <a:solidFill>
                      <a:srgbClr val="FF6600"/>
                    </a:solidFill>
                    <a:latin typeface="Verdana"/>
                    <a:ea typeface="Verdana"/>
                    <a:cs typeface="Verdana"/>
                  </a:defRPr>
                </a:pPr>
                <a:endParaRPr lang="ca-E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FF8080"/>
                  </a:solidFill>
                  <a:prstDash val="solid"/>
                </a:ln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CGrafics!$A$44:$A$45</c:f>
              <c:strCache>
                <c:ptCount val="2"/>
                <c:pt idx="0">
                  <c:v>pagaments</c:v>
                </c:pt>
                <c:pt idx="1">
                  <c:v>pendent de pagament</c:v>
                </c:pt>
              </c:strCache>
            </c:strRef>
          </c:cat>
          <c:val>
            <c:numRef>
              <c:f>CGrafics!$B$44:$B$45</c:f>
              <c:numCache>
                <c:formatCode>#,##0.00</c:formatCode>
                <c:ptCount val="2"/>
                <c:pt idx="0">
                  <c:v>564.21809133000011</c:v>
                </c:pt>
                <c:pt idx="1">
                  <c:v>21.683133920000003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007-4F7C-93DA-3E602714A726}"/>
            </c:ext>
          </c:extLst>
        </c:ser>
        <c:dLbls>
          <c:showLegendKey val="1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9125000000000001"/>
          <c:y val="0.88652686938273262"/>
          <c:w val="0.44124999999999998"/>
          <c:h val="6.382993459555674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1827385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4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22660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95250</xdr:rowOff>
    </xdr:from>
    <xdr:to>
      <xdr:col>11</xdr:col>
      <xdr:colOff>0</xdr:colOff>
      <xdr:row>27</xdr:row>
      <xdr:rowOff>95250</xdr:rowOff>
    </xdr:to>
    <xdr:graphicFrame macro="">
      <xdr:nvGraphicFramePr>
        <xdr:cNvPr id="2" name="Gràfic 2">
          <a:extLst>
            <a:ext uri="{FF2B5EF4-FFF2-40B4-BE49-F238E27FC236}">
              <a16:creationId xmlns="" xmlns:a16="http://schemas.microsoft.com/office/drawing/2014/main" id="{00000000-0008-0000-4800-000002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55</xdr:row>
      <xdr:rowOff>85725</xdr:rowOff>
    </xdr:to>
    <xdr:graphicFrame macro="">
      <xdr:nvGraphicFramePr>
        <xdr:cNvPr id="3" name="Gràfic 3">
          <a:extLst>
            <a:ext uri="{FF2B5EF4-FFF2-40B4-BE49-F238E27FC236}">
              <a16:creationId xmlns="" xmlns:a16="http://schemas.microsoft.com/office/drawing/2014/main" id="{00000000-0008-0000-4800-000003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58</xdr:row>
      <xdr:rowOff>9525</xdr:rowOff>
    </xdr:from>
    <xdr:to>
      <xdr:col>11</xdr:col>
      <xdr:colOff>0</xdr:colOff>
      <xdr:row>82</xdr:row>
      <xdr:rowOff>123825</xdr:rowOff>
    </xdr:to>
    <xdr:graphicFrame macro="">
      <xdr:nvGraphicFramePr>
        <xdr:cNvPr id="4" name="Gràfic 7">
          <a:extLst>
            <a:ext uri="{FF2B5EF4-FFF2-40B4-BE49-F238E27FC236}">
              <a16:creationId xmlns="" xmlns:a16="http://schemas.microsoft.com/office/drawing/2014/main" id="{00000000-0008-0000-4800-0000078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8">
          <a:extLst>
            <a:ext uri="{FF2B5EF4-FFF2-40B4-BE49-F238E27FC236}">
              <a16:creationId xmlns="" xmlns:a16="http://schemas.microsoft.com/office/drawing/2014/main" id="{00000000-0008-0000-4800-000012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6" name="Line 25">
          <a:extLst>
            <a:ext uri="{FF2B5EF4-FFF2-40B4-BE49-F238E27FC236}">
              <a16:creationId xmlns="" xmlns:a16="http://schemas.microsoft.com/office/drawing/2014/main" id="{00000000-0008-0000-4800-000019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7" name="Line 26">
          <a:extLst>
            <a:ext uri="{FF2B5EF4-FFF2-40B4-BE49-F238E27FC236}">
              <a16:creationId xmlns="" xmlns:a16="http://schemas.microsoft.com/office/drawing/2014/main" id="{00000000-0008-0000-4800-00001A8000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8" name="Imatge 7">
          <a:extLst>
            <a:ext uri="{FF2B5EF4-FFF2-40B4-BE49-F238E27FC236}">
              <a16:creationId xmlns="" xmlns:a16="http://schemas.microsoft.com/office/drawing/2014/main" id="{00000000-0008-0000-4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142875</xdr:rowOff>
    </xdr:from>
    <xdr:to>
      <xdr:col>11</xdr:col>
      <xdr:colOff>9525</xdr:colOff>
      <xdr:row>27</xdr:row>
      <xdr:rowOff>142875</xdr:rowOff>
    </xdr:to>
    <xdr:graphicFrame macro="">
      <xdr:nvGraphicFramePr>
        <xdr:cNvPr id="2" name="Gràfic 1025">
          <a:extLst>
            <a:ext uri="{FF2B5EF4-FFF2-40B4-BE49-F238E27FC236}">
              <a16:creationId xmlns="" xmlns:a16="http://schemas.microsoft.com/office/drawing/2014/main" id="{00000000-0008-0000-4700-000001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28</xdr:row>
      <xdr:rowOff>85725</xdr:rowOff>
    </xdr:from>
    <xdr:to>
      <xdr:col>11</xdr:col>
      <xdr:colOff>0</xdr:colOff>
      <xdr:row>56</xdr:row>
      <xdr:rowOff>28575</xdr:rowOff>
    </xdr:to>
    <xdr:graphicFrame macro="">
      <xdr:nvGraphicFramePr>
        <xdr:cNvPr id="3" name="Gràfic 1026">
          <a:extLst>
            <a:ext uri="{FF2B5EF4-FFF2-40B4-BE49-F238E27FC236}">
              <a16:creationId xmlns="" xmlns:a16="http://schemas.microsoft.com/office/drawing/2014/main" id="{00000000-0008-0000-4700-000002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57</xdr:row>
      <xdr:rowOff>133350</xdr:rowOff>
    </xdr:from>
    <xdr:to>
      <xdr:col>11</xdr:col>
      <xdr:colOff>0</xdr:colOff>
      <xdr:row>82</xdr:row>
      <xdr:rowOff>114300</xdr:rowOff>
    </xdr:to>
    <xdr:graphicFrame macro="">
      <xdr:nvGraphicFramePr>
        <xdr:cNvPr id="4" name="Gràfic 1027">
          <a:extLst>
            <a:ext uri="{FF2B5EF4-FFF2-40B4-BE49-F238E27FC236}">
              <a16:creationId xmlns="" xmlns:a16="http://schemas.microsoft.com/office/drawing/2014/main" id="{00000000-0008-0000-4700-000003A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9</xdr:col>
      <xdr:colOff>400050</xdr:colOff>
      <xdr:row>1</xdr:row>
      <xdr:rowOff>0</xdr:rowOff>
    </xdr:to>
    <xdr:sp macro="" textlink="">
      <xdr:nvSpPr>
        <xdr:cNvPr id="5" name="Line 1030">
          <a:extLst>
            <a:ext uri="{FF2B5EF4-FFF2-40B4-BE49-F238E27FC236}">
              <a16:creationId xmlns="" xmlns:a16="http://schemas.microsoft.com/office/drawing/2014/main" id="{00000000-0008-0000-4700-000006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258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9</xdr:col>
      <xdr:colOff>266700</xdr:colOff>
      <xdr:row>1</xdr:row>
      <xdr:rowOff>0</xdr:rowOff>
    </xdr:to>
    <xdr:sp macro="" textlink="">
      <xdr:nvSpPr>
        <xdr:cNvPr id="6" name="Line 1035">
          <a:extLst>
            <a:ext uri="{FF2B5EF4-FFF2-40B4-BE49-F238E27FC236}">
              <a16:creationId xmlns="" xmlns:a16="http://schemas.microsoft.com/office/drawing/2014/main" id="{00000000-0008-0000-4700-00000BA80100}"/>
            </a:ext>
          </a:extLst>
        </xdr:cNvPr>
        <xdr:cNvSpPr>
          <a:spLocks noChangeShapeType="1"/>
        </xdr:cNvSpPr>
      </xdr:nvSpPr>
      <xdr:spPr bwMode="auto">
        <a:xfrm flipH="1">
          <a:off x="0" y="571500"/>
          <a:ext cx="71247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552261</xdr:colOff>
      <xdr:row>1</xdr:row>
      <xdr:rowOff>153909</xdr:rowOff>
    </xdr:to>
    <xdr:pic>
      <xdr:nvPicPr>
        <xdr:cNvPr id="7" name="Imatge 6">
          <a:extLst>
            <a:ext uri="{FF2B5EF4-FFF2-40B4-BE49-F238E27FC236}">
              <a16:creationId xmlns="" xmlns:a16="http://schemas.microsoft.com/office/drawing/2014/main" id="{00000000-0008-0000-47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261" cy="725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2028542</xdr:colOff>
      <xdr:row>0</xdr:row>
      <xdr:rowOff>724277</xdr:rowOff>
    </xdr:to>
    <xdr:pic>
      <xdr:nvPicPr>
        <xdr:cNvPr id="2" name="Imatge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8542" cy="724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ts2022&#183;06Juny%20-%20c&#242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ngsClau"/>
      <sheetName val="Taules"/>
      <sheetName val="Impressio"/>
      <sheetName val="NomsdRang"/>
      <sheetName val="PendentRecaptiPagam"/>
      <sheetName val="CGrafics"/>
      <sheetName val="ExportRomanent"/>
      <sheetName val="DadesPDespesesConsorcis"/>
      <sheetName val="DadesPIngressosConsorcis"/>
      <sheetName val="EvoluciodPagaments"/>
      <sheetName val="EvoluciodObligacions"/>
      <sheetName val="EvoluciodRecaptacio"/>
      <sheetName val="EvoluciodDrets"/>
      <sheetName val="DadesPDespesesDAE"/>
      <sheetName val="DadesPIngressosDAE"/>
      <sheetName val="DadesPDespesesAA"/>
      <sheetName val="DadesPIngressosAA"/>
      <sheetName val="DadesPDespeses"/>
      <sheetName val="DadesPIngressos"/>
      <sheetName val="InformedLiquidacio"/>
      <sheetName val="InformeTrimestral"/>
      <sheetName val="Control"/>
      <sheetName val="CpfdIngressosTancats"/>
      <sheetName val="CpfdIngressosCorrents"/>
      <sheetName val="CpfdDespesesTancats"/>
      <sheetName val="CpfdDespesesCorrents"/>
      <sheetName val="MemoriaM1"/>
      <sheetName val="ResumdExecucio"/>
      <sheetName val="RegladDespesapEns"/>
      <sheetName val="EstabilitatGrup"/>
      <sheetName val="SPublicDiba"/>
      <sheetName val="Moviments"/>
      <sheetName val="FPrivadaPalau"/>
      <sheetName val="FDemocraciaiGLocal"/>
      <sheetName val="ICPolitiquesiSocials"/>
      <sheetName val="CUIMenendezPelayo"/>
      <sheetName val="CPatrimonidSitges"/>
      <sheetName val="CPSerraladadMarina"/>
      <sheetName val="CPSerraladaLitoral"/>
      <sheetName val="CPFoix"/>
      <sheetName val="CParcAgrari"/>
      <sheetName val="Cemical"/>
      <sheetName val="CenGuilleriesSavassona"/>
      <sheetName val="CDocMuseuTextil"/>
      <sheetName val="CDrassanesReials"/>
      <sheetName val="Cccb"/>
      <sheetName val="Xal"/>
      <sheetName val="PApostes"/>
      <sheetName val="OGTributaria"/>
      <sheetName val="ITeatre"/>
      <sheetName val="QComandamentCont"/>
      <sheetName val="QComandament"/>
      <sheetName val="Provisio"/>
      <sheetName val="CFinancer"/>
      <sheetName val="Endeutament"/>
      <sheetName val="RomanentdTresoreria"/>
      <sheetName val="LiquidaciodPpst"/>
      <sheetName val="NoRomanent"/>
      <sheetName val="NoPressuptAltres"/>
      <sheetName val="NoPressupostaries"/>
      <sheetName val="EstatdTresoreria"/>
      <sheetName val="CompTancatdDespeses"/>
      <sheetName val="CompTancatdIngressos"/>
      <sheetName val="GrEvoluciodPagaments"/>
      <sheetName val="GrEvoluciodDespeses"/>
      <sheetName val="CompdDespeses"/>
      <sheetName val="GrEvoluciodRecaptacio"/>
      <sheetName val="GrEvoluciodIngressos"/>
      <sheetName val="CompdIngressos"/>
      <sheetName val="GrTancats"/>
      <sheetName val="DibaTancats"/>
      <sheetName val="GrDespeses"/>
      <sheetName val="GrIngressos"/>
      <sheetName val="DibaAltres"/>
      <sheetName val="Diba"/>
      <sheetName val="Index"/>
      <sheetName val="Portada"/>
    </sheetNames>
    <sheetDataSet>
      <sheetData sheetId="0">
        <row r="8">
          <cell r="C8" t="str">
            <v>Àrea de Recursos Humans, Hisenda i Serveis Interns</v>
          </cell>
        </row>
        <row r="9">
          <cell r="C9" t="str">
            <v>Intervenció General</v>
          </cell>
        </row>
        <row r="10">
          <cell r="C10" t="str">
            <v>Servei Comptable</v>
          </cell>
        </row>
        <row r="12">
          <cell r="C12" t="str">
            <v>estat d'execució del pressupost</v>
          </cell>
        </row>
        <row r="13">
          <cell r="C13" t="str">
            <v>estat d'execució</v>
          </cell>
        </row>
        <row r="16">
          <cell r="C16" t="str">
            <v>30 de juny de 2022</v>
          </cell>
        </row>
        <row r="19">
          <cell r="C19">
            <v>44742</v>
          </cell>
        </row>
        <row r="20">
          <cell r="C20">
            <v>30</v>
          </cell>
        </row>
        <row r="21">
          <cell r="C21">
            <v>6</v>
          </cell>
        </row>
        <row r="22">
          <cell r="C22">
            <v>2022</v>
          </cell>
        </row>
        <row r="23">
          <cell r="C23" t="str">
            <v>extret el 8/7/2022</v>
          </cell>
        </row>
        <row r="24">
          <cell r="C24">
            <v>44831</v>
          </cell>
        </row>
        <row r="29">
          <cell r="C29">
            <v>0</v>
          </cell>
        </row>
        <row r="30">
          <cell r="C30" t="str">
            <v xml:space="preserve"> </v>
          </cell>
        </row>
      </sheetData>
      <sheetData sheetId="1">
        <row r="7">
          <cell r="B7">
            <v>0</v>
          </cell>
          <cell r="C7" t="str">
            <v>desembre</v>
          </cell>
          <cell r="D7" t="str">
            <v>des</v>
          </cell>
          <cell r="E7" t="str">
            <v xml:space="preserve"> de desembre de </v>
          </cell>
          <cell r="F7">
            <v>0</v>
          </cell>
          <cell r="G7">
            <v>0</v>
          </cell>
          <cell r="H7">
            <v>0</v>
          </cell>
        </row>
        <row r="8">
          <cell r="B8">
            <v>1</v>
          </cell>
          <cell r="C8" t="str">
            <v>gener</v>
          </cell>
          <cell r="D8" t="str">
            <v>gen</v>
          </cell>
          <cell r="E8" t="str">
            <v xml:space="preserve"> de gener de </v>
          </cell>
          <cell r="F8">
            <v>31</v>
          </cell>
          <cell r="G8">
            <v>31</v>
          </cell>
          <cell r="H8">
            <v>365</v>
          </cell>
        </row>
        <row r="9">
          <cell r="B9">
            <v>2</v>
          </cell>
          <cell r="C9" t="str">
            <v>febrer</v>
          </cell>
          <cell r="D9" t="str">
            <v>feb</v>
          </cell>
          <cell r="E9" t="str">
            <v xml:space="preserve"> de febrer de </v>
          </cell>
          <cell r="F9">
            <v>28</v>
          </cell>
          <cell r="G9">
            <v>59</v>
          </cell>
          <cell r="H9">
            <v>334</v>
          </cell>
        </row>
        <row r="10">
          <cell r="B10">
            <v>3</v>
          </cell>
          <cell r="C10" t="str">
            <v>març</v>
          </cell>
          <cell r="D10" t="str">
            <v>mar</v>
          </cell>
          <cell r="E10" t="str">
            <v xml:space="preserve"> de març de </v>
          </cell>
          <cell r="F10">
            <v>31</v>
          </cell>
          <cell r="G10">
            <v>90</v>
          </cell>
          <cell r="H10">
            <v>306</v>
          </cell>
        </row>
        <row r="11">
          <cell r="B11">
            <v>4</v>
          </cell>
          <cell r="C11" t="str">
            <v>abril</v>
          </cell>
          <cell r="D11" t="str">
            <v>abr</v>
          </cell>
          <cell r="E11" t="str">
            <v xml:space="preserve"> d'abril de </v>
          </cell>
          <cell r="F11">
            <v>30</v>
          </cell>
          <cell r="G11">
            <v>120</v>
          </cell>
          <cell r="H11">
            <v>275</v>
          </cell>
        </row>
        <row r="12">
          <cell r="B12">
            <v>5</v>
          </cell>
          <cell r="C12" t="str">
            <v>maig</v>
          </cell>
          <cell r="D12" t="str">
            <v>mai</v>
          </cell>
          <cell r="E12" t="str">
            <v xml:space="preserve"> de maig de </v>
          </cell>
          <cell r="F12">
            <v>31</v>
          </cell>
          <cell r="G12">
            <v>151</v>
          </cell>
          <cell r="H12">
            <v>245</v>
          </cell>
        </row>
        <row r="13">
          <cell r="B13">
            <v>6</v>
          </cell>
          <cell r="C13" t="str">
            <v>juny</v>
          </cell>
          <cell r="D13" t="str">
            <v>jun</v>
          </cell>
          <cell r="E13" t="str">
            <v xml:space="preserve"> de juny de </v>
          </cell>
          <cell r="F13">
            <v>30</v>
          </cell>
          <cell r="G13">
            <v>181</v>
          </cell>
          <cell r="H13">
            <v>214</v>
          </cell>
        </row>
        <row r="14">
          <cell r="B14">
            <v>7</v>
          </cell>
          <cell r="C14" t="str">
            <v>juliol</v>
          </cell>
          <cell r="D14" t="str">
            <v>jul</v>
          </cell>
          <cell r="E14" t="str">
            <v xml:space="preserve"> de juliol de </v>
          </cell>
          <cell r="F14">
            <v>31</v>
          </cell>
          <cell r="G14">
            <v>212</v>
          </cell>
          <cell r="H14">
            <v>184</v>
          </cell>
        </row>
        <row r="15">
          <cell r="B15">
            <v>8</v>
          </cell>
          <cell r="C15" t="str">
            <v>agost</v>
          </cell>
          <cell r="D15" t="str">
            <v>ago</v>
          </cell>
          <cell r="E15" t="str">
            <v xml:space="preserve"> d'agost de </v>
          </cell>
          <cell r="F15">
            <v>31</v>
          </cell>
          <cell r="G15">
            <v>243</v>
          </cell>
          <cell r="H15">
            <v>153</v>
          </cell>
        </row>
        <row r="16">
          <cell r="B16">
            <v>9</v>
          </cell>
          <cell r="C16" t="str">
            <v>setembre</v>
          </cell>
          <cell r="D16" t="str">
            <v>set</v>
          </cell>
          <cell r="E16" t="str">
            <v xml:space="preserve"> de setembre de </v>
          </cell>
          <cell r="F16">
            <v>30</v>
          </cell>
          <cell r="G16">
            <v>273</v>
          </cell>
          <cell r="H16">
            <v>122</v>
          </cell>
        </row>
        <row r="17">
          <cell r="B17">
            <v>10</v>
          </cell>
          <cell r="C17" t="str">
            <v>octubre</v>
          </cell>
          <cell r="D17" t="str">
            <v>oct</v>
          </cell>
          <cell r="E17" t="str">
            <v xml:space="preserve"> d'octubre de </v>
          </cell>
          <cell r="F17">
            <v>31</v>
          </cell>
          <cell r="G17">
            <v>304</v>
          </cell>
          <cell r="H17">
            <v>92</v>
          </cell>
        </row>
        <row r="18">
          <cell r="B18">
            <v>11</v>
          </cell>
          <cell r="C18" t="str">
            <v>novembre</v>
          </cell>
          <cell r="D18" t="str">
            <v>nov</v>
          </cell>
          <cell r="E18" t="str">
            <v xml:space="preserve"> de novembre de </v>
          </cell>
          <cell r="F18">
            <v>30</v>
          </cell>
          <cell r="G18">
            <v>334</v>
          </cell>
          <cell r="H18">
            <v>61</v>
          </cell>
        </row>
        <row r="19">
          <cell r="B19">
            <v>12</v>
          </cell>
          <cell r="C19" t="str">
            <v>desembre</v>
          </cell>
          <cell r="D19" t="str">
            <v>des</v>
          </cell>
          <cell r="E19" t="str">
            <v xml:space="preserve"> de desembre de </v>
          </cell>
          <cell r="F19">
            <v>31</v>
          </cell>
          <cell r="G19">
            <v>365</v>
          </cell>
          <cell r="H19">
            <v>31</v>
          </cell>
        </row>
        <row r="40">
          <cell r="B40">
            <v>1</v>
          </cell>
          <cell r="C40" t="str">
            <v>pressupost corrent</v>
          </cell>
          <cell r="F40" t="str">
            <v>estat d'ingressos i despeses</v>
          </cell>
        </row>
        <row r="41">
          <cell r="B41">
            <v>2</v>
          </cell>
          <cell r="C41" t="str">
            <v>pressupost d'exercicis tancats</v>
          </cell>
          <cell r="F41" t="str">
            <v>estat d'ingressos i despeses</v>
          </cell>
        </row>
        <row r="42">
          <cell r="B42">
            <v>3</v>
          </cell>
          <cell r="C42" t="str">
            <v>comparatiu amb l'exercici 2021</v>
          </cell>
          <cell r="F42" t="str">
            <v>estat d'ingressos i despeses</v>
          </cell>
        </row>
        <row r="43">
          <cell r="B43">
            <v>4</v>
          </cell>
          <cell r="C43" t="str">
            <v>moviments de tresoreria</v>
          </cell>
          <cell r="F43" t="str">
            <v>pressupostaris / no pressupostaris</v>
          </cell>
        </row>
        <row r="44">
          <cell r="B44">
            <v>5</v>
          </cell>
          <cell r="C44" t="str">
            <v>conceptes no pressupostaris</v>
          </cell>
          <cell r="F44" t="str">
            <v>saldos deutors / saldos creditors</v>
          </cell>
        </row>
        <row r="45">
          <cell r="B45">
            <v>5.01</v>
          </cell>
          <cell r="C45" t="str">
            <v>estat d'execució del pressupost</v>
          </cell>
        </row>
        <row r="46">
          <cell r="B46">
            <v>5.01</v>
          </cell>
          <cell r="C46" t="str">
            <v>romanent líquid de tresoreria</v>
          </cell>
        </row>
        <row r="47">
          <cell r="B47">
            <v>5.01</v>
          </cell>
          <cell r="C47" t="str">
            <v>quadre de comandament</v>
          </cell>
        </row>
        <row r="48">
          <cell r="B48">
            <v>5.01</v>
          </cell>
          <cell r="C48" t="str">
            <v>altres dades de tancament</v>
          </cell>
        </row>
        <row r="49">
          <cell r="B49">
            <v>6</v>
          </cell>
          <cell r="C49" t="str">
            <v>pressupost dels organismes autònoms</v>
          </cell>
          <cell r="F49" t="str">
            <v>estat d'ingressos i despeses</v>
          </cell>
        </row>
        <row r="50">
          <cell r="B50">
            <v>7</v>
          </cell>
          <cell r="C50" t="str">
            <v>pressupost de consorcis</v>
          </cell>
          <cell r="F50" t="str">
            <v>estat d'ingressos i despeses</v>
          </cell>
        </row>
        <row r="51">
          <cell r="B51">
            <v>7.01</v>
          </cell>
          <cell r="C51" t="str">
            <v>estat d'execució del pressupost - ingressos</v>
          </cell>
          <cell r="F51" t="str">
            <v>per àrea i direcció/gerència</v>
          </cell>
        </row>
        <row r="52">
          <cell r="B52">
            <v>7.01</v>
          </cell>
          <cell r="C52" t="str">
            <v>estat d'execució del pressupost - despeses</v>
          </cell>
          <cell r="F52" t="str">
            <v>per àrea i direcció/gerència</v>
          </cell>
        </row>
        <row r="53">
          <cell r="B53">
            <v>7.01</v>
          </cell>
          <cell r="C53" t="str">
            <v>romanents de crèdit</v>
          </cell>
          <cell r="F53" t="str">
            <v>per àrea i direcció/gerència</v>
          </cell>
        </row>
        <row r="54">
          <cell r="B54">
            <v>7.01</v>
          </cell>
          <cell r="C54" t="str">
            <v>despeses d'anys anteriors</v>
          </cell>
          <cell r="F54" t="str">
            <v>per àrea i direcció/gerència</v>
          </cell>
        </row>
      </sheetData>
      <sheetData sheetId="2">
        <row r="9">
          <cell r="C9" t="str">
            <v>S</v>
          </cell>
        </row>
        <row r="14">
          <cell r="C14" t="str">
            <v>S</v>
          </cell>
        </row>
        <row r="17">
          <cell r="C17" t="str">
            <v>S</v>
          </cell>
        </row>
        <row r="26">
          <cell r="C26" t="str">
            <v>S</v>
          </cell>
        </row>
        <row r="28">
          <cell r="C28" t="str">
            <v>S</v>
          </cell>
        </row>
        <row r="32">
          <cell r="C32" t="str">
            <v>N</v>
          </cell>
        </row>
        <row r="34">
          <cell r="C34" t="str">
            <v>N</v>
          </cell>
        </row>
        <row r="36">
          <cell r="C36" t="str">
            <v>N</v>
          </cell>
        </row>
        <row r="39">
          <cell r="C39" t="str">
            <v>N</v>
          </cell>
        </row>
        <row r="43">
          <cell r="C43" t="str">
            <v>S</v>
          </cell>
        </row>
        <row r="48">
          <cell r="C48" t="str">
            <v>S</v>
          </cell>
        </row>
        <row r="65">
          <cell r="C65" t="str">
            <v>N</v>
          </cell>
        </row>
        <row r="66">
          <cell r="C66" t="str">
            <v>N</v>
          </cell>
        </row>
        <row r="67">
          <cell r="C67" t="str">
            <v>N</v>
          </cell>
        </row>
        <row r="68">
          <cell r="C68" t="str">
            <v>N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>
        <row r="4">
          <cell r="C4">
            <v>44742</v>
          </cell>
          <cell r="E4">
            <v>44750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K68"/>
  <sheetViews>
    <sheetView showGridLines="0" tabSelected="1" workbookViewId="0">
      <pane ySplit="1" topLeftCell="A2" activePane="bottomLeft" state="frozen"/>
      <selection activeCell="I58" sqref="I58"/>
      <selection pane="bottomLeft" activeCell="H67" sqref="H67"/>
    </sheetView>
  </sheetViews>
  <sheetFormatPr defaultColWidth="9.44140625" defaultRowHeight="13.2" x14ac:dyDescent="0.25"/>
  <cols>
    <col min="1" max="1" width="4.44140625" customWidth="1"/>
    <col min="2" max="2" width="27.44140625" customWidth="1"/>
    <col min="3" max="3" width="1.44140625" customWidth="1"/>
    <col min="4" max="4" width="17.5546875" bestFit="1" customWidth="1"/>
    <col min="5" max="5" width="16.44140625" customWidth="1"/>
    <col min="6" max="6" width="17.5546875" bestFit="1" customWidth="1"/>
    <col min="7" max="9" width="16.44140625" customWidth="1"/>
    <col min="10" max="10" width="2.44140625" customWidth="1"/>
    <col min="11" max="11" width="8.44140625" customWidth="1"/>
    <col min="12" max="256" width="11.44140625" customWidth="1"/>
  </cols>
  <sheetData>
    <row r="1" spans="1:11" ht="60.6" customHeight="1" x14ac:dyDescent="0.5">
      <c r="A1" s="35" t="s">
        <v>29</v>
      </c>
      <c r="B1" s="35"/>
      <c r="J1" s="36"/>
      <c r="K1" s="37"/>
    </row>
    <row r="2" spans="1:11" ht="18" x14ac:dyDescent="0.35">
      <c r="A2" s="35" t="s">
        <v>29</v>
      </c>
      <c r="B2" s="35"/>
      <c r="K2" s="38"/>
    </row>
    <row r="3" spans="1:11" ht="33" customHeight="1" thickBot="1" x14ac:dyDescent="0.55000000000000004">
      <c r="A3" s="39" t="s">
        <v>83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8.2" x14ac:dyDescent="0.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5">
      <c r="H5" t="s">
        <v>29</v>
      </c>
    </row>
    <row r="7" spans="1:11" ht="32.4" x14ac:dyDescent="0.55000000000000004">
      <c r="A7" s="45" t="s">
        <v>1</v>
      </c>
      <c r="H7" s="49"/>
      <c r="I7" s="49"/>
      <c r="J7" s="49"/>
      <c r="K7" s="48" t="s">
        <v>29</v>
      </c>
    </row>
    <row r="8" spans="1:11" ht="20.100000000000001" customHeight="1" thickBot="1" x14ac:dyDescent="0.6">
      <c r="A8" s="45"/>
      <c r="H8" s="49"/>
      <c r="I8" s="49"/>
      <c r="J8" s="49"/>
      <c r="K8" s="49"/>
    </row>
    <row r="9" spans="1:11" ht="40.35" customHeight="1" x14ac:dyDescent="0.3">
      <c r="A9" s="150" t="s">
        <v>32</v>
      </c>
      <c r="B9" s="151"/>
      <c r="D9" s="50" t="s">
        <v>58</v>
      </c>
      <c r="E9" s="50" t="s">
        <v>59</v>
      </c>
      <c r="F9" s="50" t="s">
        <v>60</v>
      </c>
      <c r="G9" s="50" t="s">
        <v>61</v>
      </c>
      <c r="H9" s="50" t="s">
        <v>62</v>
      </c>
      <c r="I9" s="50" t="s">
        <v>6</v>
      </c>
      <c r="J9" s="52"/>
      <c r="K9" s="53" t="s">
        <v>63</v>
      </c>
    </row>
    <row r="10" spans="1:11" ht="20.100000000000001" customHeight="1" thickBot="1" x14ac:dyDescent="0.3">
      <c r="A10" s="152"/>
      <c r="B10" s="152"/>
      <c r="D10" s="54" t="s">
        <v>39</v>
      </c>
      <c r="E10" s="54" t="s">
        <v>40</v>
      </c>
      <c r="F10" s="54" t="s">
        <v>64</v>
      </c>
      <c r="G10" s="54" t="s">
        <v>42</v>
      </c>
      <c r="H10" s="54" t="s">
        <v>43</v>
      </c>
      <c r="I10" s="54" t="s">
        <v>65</v>
      </c>
      <c r="J10" s="55"/>
      <c r="K10" s="54" t="s">
        <v>45</v>
      </c>
    </row>
    <row r="11" spans="1:11" ht="28.35" customHeight="1" x14ac:dyDescent="0.3">
      <c r="A11" s="56">
        <v>1</v>
      </c>
      <c r="B11" s="57" t="s">
        <v>66</v>
      </c>
      <c r="D11" s="72">
        <v>152884500</v>
      </c>
      <c r="E11" s="59">
        <v>0</v>
      </c>
      <c r="F11" s="60">
        <v>152884500</v>
      </c>
      <c r="G11" s="114">
        <v>64262590.960000001</v>
      </c>
      <c r="H11" s="59">
        <v>63230829.82</v>
      </c>
      <c r="I11" s="115">
        <v>1031761.14</v>
      </c>
      <c r="J11" s="62"/>
      <c r="K11" s="63">
        <f t="shared" ref="K11:K22" si="0">IF(F11=0,0,G11/F11)</f>
        <v>0.42033424552521675</v>
      </c>
    </row>
    <row r="12" spans="1:11" ht="14.4" x14ac:dyDescent="0.3">
      <c r="A12" s="56">
        <v>2</v>
      </c>
      <c r="B12" s="57" t="s">
        <v>67</v>
      </c>
      <c r="D12" s="58">
        <v>112763000</v>
      </c>
      <c r="E12" s="59">
        <v>0</v>
      </c>
      <c r="F12" s="64">
        <v>112763000</v>
      </c>
      <c r="G12" s="116">
        <v>53973972.770000003</v>
      </c>
      <c r="H12" s="59">
        <v>53973972.770000003</v>
      </c>
      <c r="I12" s="115">
        <v>0</v>
      </c>
      <c r="J12" s="62"/>
      <c r="K12" s="63">
        <f t="shared" si="0"/>
        <v>0.47864967028191874</v>
      </c>
    </row>
    <row r="13" spans="1:11" ht="14.4" x14ac:dyDescent="0.3">
      <c r="A13" s="56">
        <v>3</v>
      </c>
      <c r="B13" s="57" t="s">
        <v>68</v>
      </c>
      <c r="D13" s="58">
        <v>4441700</v>
      </c>
      <c r="E13" s="59">
        <v>0</v>
      </c>
      <c r="F13" s="64">
        <v>4441700</v>
      </c>
      <c r="G13" s="116">
        <v>3866024.2900000005</v>
      </c>
      <c r="H13" s="59">
        <v>2274903.0200000014</v>
      </c>
      <c r="I13" s="115">
        <v>1591121.27</v>
      </c>
      <c r="J13" s="62"/>
      <c r="K13" s="63">
        <f t="shared" si="0"/>
        <v>0.87039293288605724</v>
      </c>
    </row>
    <row r="14" spans="1:11" ht="14.4" x14ac:dyDescent="0.3">
      <c r="A14" s="56">
        <v>4</v>
      </c>
      <c r="B14" s="57" t="s">
        <v>49</v>
      </c>
      <c r="D14" s="58">
        <v>594247950</v>
      </c>
      <c r="E14" s="59">
        <v>21886872.399999999</v>
      </c>
      <c r="F14" s="64">
        <v>616134822.39999998</v>
      </c>
      <c r="G14" s="116">
        <v>320132865.49000001</v>
      </c>
      <c r="H14" s="59">
        <v>317335342.10000002</v>
      </c>
      <c r="I14" s="115">
        <v>2797523.39</v>
      </c>
      <c r="J14" s="62"/>
      <c r="K14" s="63">
        <f t="shared" si="0"/>
        <v>0.51958249047343574</v>
      </c>
    </row>
    <row r="15" spans="1:11" ht="15" thickBot="1" x14ac:dyDescent="0.35">
      <c r="A15" s="73">
        <v>5</v>
      </c>
      <c r="B15" s="74" t="s">
        <v>69</v>
      </c>
      <c r="D15" s="75">
        <v>2499250</v>
      </c>
      <c r="E15" s="117">
        <v>0</v>
      </c>
      <c r="F15" s="118">
        <v>2499250</v>
      </c>
      <c r="G15" s="119">
        <v>1748765.2200000002</v>
      </c>
      <c r="H15" s="117">
        <v>1554677.04</v>
      </c>
      <c r="I15" s="120">
        <v>194088.18</v>
      </c>
      <c r="J15" s="62"/>
      <c r="K15" s="63">
        <f t="shared" si="0"/>
        <v>0.69971600280084034</v>
      </c>
    </row>
    <row r="16" spans="1:11" ht="15" thickBot="1" x14ac:dyDescent="0.35">
      <c r="A16" s="66"/>
      <c r="B16" s="67" t="s">
        <v>70</v>
      </c>
      <c r="C16" s="68"/>
      <c r="D16" s="69">
        <f t="shared" ref="D16:I16" si="1">SUM(D11:D15)</f>
        <v>866836400</v>
      </c>
      <c r="E16" s="69">
        <f t="shared" si="1"/>
        <v>21886872.399999999</v>
      </c>
      <c r="F16" s="121">
        <f t="shared" si="1"/>
        <v>888723272.39999998</v>
      </c>
      <c r="G16" s="69">
        <f>SUM(G11:G15)</f>
        <v>443984218.73000002</v>
      </c>
      <c r="H16" s="69">
        <f>SUM(H11:H15)</f>
        <v>438369724.75000006</v>
      </c>
      <c r="I16" s="69">
        <f t="shared" si="1"/>
        <v>5614493.9800000004</v>
      </c>
      <c r="J16" s="70"/>
      <c r="K16" s="71">
        <f t="shared" si="0"/>
        <v>0.49957532622164741</v>
      </c>
    </row>
    <row r="17" spans="1:11" ht="28.35" customHeight="1" x14ac:dyDescent="0.3">
      <c r="A17" s="56">
        <v>6</v>
      </c>
      <c r="B17" s="57" t="s">
        <v>71</v>
      </c>
      <c r="D17" s="72">
        <v>0</v>
      </c>
      <c r="E17" s="59">
        <v>0</v>
      </c>
      <c r="F17" s="64">
        <v>0</v>
      </c>
      <c r="G17" s="116">
        <v>66956.7</v>
      </c>
      <c r="H17" s="59">
        <v>66848.45</v>
      </c>
      <c r="I17" s="115">
        <v>108.25</v>
      </c>
      <c r="J17" s="62"/>
      <c r="K17" s="63">
        <f t="shared" si="0"/>
        <v>0</v>
      </c>
    </row>
    <row r="18" spans="1:11" s="46" customFormat="1" ht="15" thickBot="1" x14ac:dyDescent="0.35">
      <c r="A18" s="73">
        <v>7</v>
      </c>
      <c r="B18" s="74" t="s">
        <v>53</v>
      </c>
      <c r="C18"/>
      <c r="D18" s="75">
        <v>2993600</v>
      </c>
      <c r="E18" s="76">
        <v>515000</v>
      </c>
      <c r="F18" s="77">
        <v>3508600</v>
      </c>
      <c r="G18" s="122">
        <v>1246099.01</v>
      </c>
      <c r="H18" s="76">
        <v>1126638</v>
      </c>
      <c r="I18" s="123">
        <v>119461.01</v>
      </c>
      <c r="J18" s="62"/>
      <c r="K18" s="63">
        <f t="shared" si="0"/>
        <v>0.35515562047540328</v>
      </c>
    </row>
    <row r="19" spans="1:11" ht="15" thickBot="1" x14ac:dyDescent="0.35">
      <c r="A19" s="66"/>
      <c r="B19" s="67" t="s">
        <v>72</v>
      </c>
      <c r="C19" s="68"/>
      <c r="D19" s="69">
        <f t="shared" ref="D19:I19" si="2">D17+D18</f>
        <v>2993600</v>
      </c>
      <c r="E19" s="69">
        <f t="shared" si="2"/>
        <v>515000</v>
      </c>
      <c r="F19" s="121">
        <f t="shared" si="2"/>
        <v>3508600</v>
      </c>
      <c r="G19" s="69">
        <f>G17+G18</f>
        <v>1313055.71</v>
      </c>
      <c r="H19" s="69">
        <f>H17+H18</f>
        <v>1193486.45</v>
      </c>
      <c r="I19" s="69">
        <f t="shared" si="2"/>
        <v>119569.26</v>
      </c>
      <c r="J19" s="70"/>
      <c r="K19" s="71">
        <f t="shared" si="0"/>
        <v>0.37423921507153851</v>
      </c>
    </row>
    <row r="20" spans="1:11" ht="28.35" customHeight="1" x14ac:dyDescent="0.3">
      <c r="A20" s="56">
        <v>8</v>
      </c>
      <c r="B20" s="57" t="s">
        <v>55</v>
      </c>
      <c r="D20" s="72">
        <v>190290000</v>
      </c>
      <c r="E20" s="59">
        <v>274834443.32999998</v>
      </c>
      <c r="F20" s="64">
        <v>465124443.32999998</v>
      </c>
      <c r="G20" s="116">
        <v>16677716.98</v>
      </c>
      <c r="H20" s="59">
        <v>5968890.5499999989</v>
      </c>
      <c r="I20" s="115">
        <v>10708826.430000002</v>
      </c>
      <c r="J20" s="62"/>
      <c r="K20" s="63">
        <f t="shared" si="0"/>
        <v>3.5856462112801434E-2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7">
        <v>0</v>
      </c>
      <c r="G21" s="122">
        <v>0</v>
      </c>
      <c r="H21" s="76">
        <v>0</v>
      </c>
      <c r="I21" s="123">
        <v>0</v>
      </c>
      <c r="J21" s="62"/>
      <c r="K21" s="63">
        <f t="shared" si="0"/>
        <v>0</v>
      </c>
    </row>
    <row r="22" spans="1:11" ht="15" thickBot="1" x14ac:dyDescent="0.35">
      <c r="A22" s="66"/>
      <c r="B22" s="67" t="s">
        <v>73</v>
      </c>
      <c r="C22" s="68"/>
      <c r="D22" s="69">
        <f t="shared" ref="D22:I22" si="3">D20+D21</f>
        <v>190290000</v>
      </c>
      <c r="E22" s="69">
        <f t="shared" si="3"/>
        <v>274834443.32999998</v>
      </c>
      <c r="F22" s="121">
        <f t="shared" si="3"/>
        <v>465124443.32999998</v>
      </c>
      <c r="G22" s="69">
        <f>G20+G21</f>
        <v>16677716.98</v>
      </c>
      <c r="H22" s="69">
        <f>H20+H21</f>
        <v>5968890.5499999989</v>
      </c>
      <c r="I22" s="69">
        <f t="shared" si="3"/>
        <v>10708826.430000002</v>
      </c>
      <c r="J22" s="70"/>
      <c r="K22" s="71">
        <f t="shared" si="0"/>
        <v>3.5856462112801434E-2</v>
      </c>
    </row>
    <row r="23" spans="1:11" ht="14.4" x14ac:dyDescent="0.3">
      <c r="A23" s="79"/>
      <c r="B23" s="80"/>
      <c r="D23" s="81"/>
      <c r="E23" s="82"/>
      <c r="F23" s="83"/>
      <c r="G23" s="124"/>
      <c r="H23" s="82"/>
      <c r="I23" s="82"/>
      <c r="J23" s="62"/>
      <c r="K23" s="85"/>
    </row>
    <row r="24" spans="1:11" ht="13.8" thickBot="1" x14ac:dyDescent="0.3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3">
      <c r="A25" s="86"/>
      <c r="B25" s="88" t="s">
        <v>74</v>
      </c>
      <c r="D25" s="149">
        <f t="shared" ref="D25:I25" si="4">D16+D19+D22</f>
        <v>1060120000</v>
      </c>
      <c r="E25" s="149">
        <f t="shared" si="4"/>
        <v>297236315.72999996</v>
      </c>
      <c r="F25" s="149">
        <f t="shared" si="4"/>
        <v>1357356315.73</v>
      </c>
      <c r="G25" s="149">
        <f t="shared" si="4"/>
        <v>461974991.42000002</v>
      </c>
      <c r="H25" s="149">
        <f t="shared" si="4"/>
        <v>445532101.75000006</v>
      </c>
      <c r="I25" s="149">
        <f t="shared" si="4"/>
        <v>16442889.670000002</v>
      </c>
      <c r="J25" s="89"/>
      <c r="K25" s="90">
        <f>IF(F25=0,0,G25/F25)</f>
        <v>0.34034909335618713</v>
      </c>
    </row>
    <row r="26" spans="1:11" x14ac:dyDescent="0.25">
      <c r="F26" t="s">
        <v>29</v>
      </c>
      <c r="J26" s="46"/>
    </row>
    <row r="27" spans="1:11" x14ac:dyDescent="0.25">
      <c r="J27" s="46"/>
    </row>
    <row r="28" spans="1:11" x14ac:dyDescent="0.25">
      <c r="J28" s="46"/>
    </row>
    <row r="29" spans="1:11" ht="32.4" x14ac:dyDescent="0.55000000000000004">
      <c r="A29" s="45" t="s">
        <v>14</v>
      </c>
      <c r="D29" s="46"/>
      <c r="E29" s="46"/>
      <c r="F29" s="46"/>
      <c r="G29" s="46"/>
      <c r="H29" s="46"/>
      <c r="I29" s="47"/>
      <c r="J29" s="47"/>
      <c r="K29" s="47"/>
    </row>
    <row r="30" spans="1:11" ht="20.100000000000001" customHeight="1" thickBot="1" x14ac:dyDescent="0.6">
      <c r="A30" s="45"/>
      <c r="I30" s="49"/>
      <c r="J30" s="47"/>
      <c r="K30" s="49"/>
    </row>
    <row r="31" spans="1:11" ht="40.35" customHeight="1" x14ac:dyDescent="0.3">
      <c r="A31" s="150" t="s">
        <v>32</v>
      </c>
      <c r="B31" s="151"/>
      <c r="D31" s="50" t="s">
        <v>58</v>
      </c>
      <c r="E31" s="50" t="s">
        <v>59</v>
      </c>
      <c r="F31" s="50" t="s">
        <v>60</v>
      </c>
      <c r="G31" s="50" t="s">
        <v>75</v>
      </c>
      <c r="H31" s="50" t="s">
        <v>76</v>
      </c>
      <c r="I31" s="51" t="s">
        <v>20</v>
      </c>
      <c r="J31" s="52"/>
      <c r="K31" s="53" t="s">
        <v>63</v>
      </c>
    </row>
    <row r="32" spans="1:11" ht="20.100000000000001" customHeight="1" thickBot="1" x14ac:dyDescent="0.3">
      <c r="A32" s="152"/>
      <c r="B32" s="152"/>
      <c r="D32" s="54" t="s">
        <v>39</v>
      </c>
      <c r="E32" s="54" t="s">
        <v>40</v>
      </c>
      <c r="F32" s="54" t="s">
        <v>64</v>
      </c>
      <c r="G32" s="54" t="s">
        <v>42</v>
      </c>
      <c r="H32" s="54" t="s">
        <v>43</v>
      </c>
      <c r="I32" s="54" t="s">
        <v>65</v>
      </c>
      <c r="J32" s="55"/>
      <c r="K32" s="54" t="s">
        <v>45</v>
      </c>
    </row>
    <row r="33" spans="1:11" s="46" customFormat="1" ht="28.35" customHeight="1" x14ac:dyDescent="0.3">
      <c r="A33" s="56">
        <v>1</v>
      </c>
      <c r="B33" s="57" t="s">
        <v>46</v>
      </c>
      <c r="D33" s="58">
        <v>254397000.00000015</v>
      </c>
      <c r="E33" s="59">
        <v>185619.15000000002</v>
      </c>
      <c r="F33" s="60">
        <v>254582619.15000013</v>
      </c>
      <c r="G33" s="114">
        <v>108288118.80000024</v>
      </c>
      <c r="H33" s="59">
        <v>107670655.45000018</v>
      </c>
      <c r="I33" s="61">
        <v>617463.35</v>
      </c>
      <c r="J33" s="62"/>
      <c r="K33" s="63">
        <f t="shared" ref="K33:K44" si="5">IF(F33=0,0,G33/F33)</f>
        <v>0.42535550604967598</v>
      </c>
    </row>
    <row r="34" spans="1:11" ht="14.4" x14ac:dyDescent="0.3">
      <c r="A34" s="56">
        <v>2</v>
      </c>
      <c r="B34" s="57" t="s">
        <v>47</v>
      </c>
      <c r="D34" s="58">
        <v>120173500</v>
      </c>
      <c r="E34" s="59">
        <v>20772335.529999994</v>
      </c>
      <c r="F34" s="64">
        <v>140945835.53</v>
      </c>
      <c r="G34" s="116">
        <v>42192189.210000008</v>
      </c>
      <c r="H34" s="59">
        <v>40474600.830000043</v>
      </c>
      <c r="I34" s="65">
        <v>1717588.3799999992</v>
      </c>
      <c r="J34" s="62"/>
      <c r="K34" s="63">
        <f t="shared" si="5"/>
        <v>0.29935037847229973</v>
      </c>
    </row>
    <row r="35" spans="1:11" ht="14.4" x14ac:dyDescent="0.3">
      <c r="A35" s="56">
        <v>3</v>
      </c>
      <c r="B35" s="57" t="s">
        <v>48</v>
      </c>
      <c r="D35" s="58">
        <v>111000</v>
      </c>
      <c r="E35" s="59">
        <v>0</v>
      </c>
      <c r="F35" s="64">
        <v>111000</v>
      </c>
      <c r="G35" s="116">
        <v>33187.339999999997</v>
      </c>
      <c r="H35" s="59">
        <v>33187.339999999997</v>
      </c>
      <c r="I35" s="65">
        <v>0</v>
      </c>
      <c r="J35" s="62"/>
      <c r="K35" s="63">
        <f t="shared" si="5"/>
        <v>0.29898504504504503</v>
      </c>
    </row>
    <row r="36" spans="1:11" ht="14.4" x14ac:dyDescent="0.3">
      <c r="A36" s="56">
        <v>4</v>
      </c>
      <c r="B36" s="57" t="s">
        <v>49</v>
      </c>
      <c r="D36" s="58">
        <v>258226400</v>
      </c>
      <c r="E36" s="59">
        <v>104326376.14999993</v>
      </c>
      <c r="F36" s="64">
        <v>362552776.1500001</v>
      </c>
      <c r="G36" s="116">
        <v>162276320.77000001</v>
      </c>
      <c r="H36" s="59">
        <v>147167567.44</v>
      </c>
      <c r="I36" s="65">
        <v>15108753.329999998</v>
      </c>
      <c r="J36" s="62"/>
      <c r="K36" s="63">
        <f t="shared" si="5"/>
        <v>0.44759365103540377</v>
      </c>
    </row>
    <row r="37" spans="1:11" ht="15" thickBot="1" x14ac:dyDescent="0.35">
      <c r="A37" s="73">
        <v>5</v>
      </c>
      <c r="B37" s="74" t="s">
        <v>50</v>
      </c>
      <c r="D37" s="75">
        <v>3000000</v>
      </c>
      <c r="E37" s="117">
        <v>0</v>
      </c>
      <c r="F37" s="118">
        <v>3000000</v>
      </c>
      <c r="G37" s="119">
        <v>0</v>
      </c>
      <c r="H37" s="117">
        <v>0</v>
      </c>
      <c r="I37" s="78">
        <v>0</v>
      </c>
      <c r="J37" s="62"/>
      <c r="K37" s="63">
        <f>IF(F37=0,0,G37/F37)</f>
        <v>0</v>
      </c>
    </row>
    <row r="38" spans="1:11" ht="15" thickBot="1" x14ac:dyDescent="0.35">
      <c r="A38" s="66"/>
      <c r="B38" s="67" t="s">
        <v>51</v>
      </c>
      <c r="C38" s="68"/>
      <c r="D38" s="69">
        <f t="shared" ref="D38:I38" si="6">SUM(D33:D37)</f>
        <v>635907900.00000012</v>
      </c>
      <c r="E38" s="69">
        <f t="shared" si="6"/>
        <v>125284330.82999992</v>
      </c>
      <c r="F38" s="121">
        <f t="shared" si="6"/>
        <v>761192230.83000016</v>
      </c>
      <c r="G38" s="69">
        <f t="shared" si="6"/>
        <v>312789816.12000024</v>
      </c>
      <c r="H38" s="69">
        <f t="shared" si="6"/>
        <v>295346011.06000018</v>
      </c>
      <c r="I38" s="69">
        <f t="shared" si="6"/>
        <v>17443805.059999999</v>
      </c>
      <c r="J38" s="70"/>
      <c r="K38" s="71">
        <f t="shared" si="5"/>
        <v>0.41092092568908095</v>
      </c>
    </row>
    <row r="39" spans="1:11" ht="28.35" customHeight="1" x14ac:dyDescent="0.3">
      <c r="A39" s="56">
        <v>6</v>
      </c>
      <c r="B39" s="57" t="s">
        <v>52</v>
      </c>
      <c r="D39" s="72">
        <v>73410700</v>
      </c>
      <c r="E39" s="59">
        <v>20292139.68</v>
      </c>
      <c r="F39" s="64">
        <v>93702839.679999992</v>
      </c>
      <c r="G39" s="116">
        <v>19212413.719999999</v>
      </c>
      <c r="H39" s="59">
        <v>18076903.84999999</v>
      </c>
      <c r="I39" s="61">
        <v>1135509.8700000001</v>
      </c>
      <c r="J39" s="62"/>
      <c r="K39" s="63">
        <f t="shared" si="5"/>
        <v>0.20503555479867397</v>
      </c>
    </row>
    <row r="40" spans="1:11" s="46" customFormat="1" ht="15" thickBot="1" x14ac:dyDescent="0.35">
      <c r="A40" s="73">
        <v>7</v>
      </c>
      <c r="B40" s="74" t="s">
        <v>53</v>
      </c>
      <c r="C40"/>
      <c r="D40" s="75">
        <v>160666400</v>
      </c>
      <c r="E40" s="76">
        <v>139290682.34999993</v>
      </c>
      <c r="F40" s="77">
        <v>299957082.34999996</v>
      </c>
      <c r="G40" s="122">
        <v>78371706.25999999</v>
      </c>
      <c r="H40" s="76">
        <v>75541369.270000011</v>
      </c>
      <c r="I40" s="78">
        <v>2830336.99</v>
      </c>
      <c r="J40" s="62"/>
      <c r="K40" s="63">
        <f t="shared" si="5"/>
        <v>0.26127639876345132</v>
      </c>
    </row>
    <row r="41" spans="1:11" ht="15" thickBot="1" x14ac:dyDescent="0.35">
      <c r="A41" s="66"/>
      <c r="B41" s="67" t="s">
        <v>54</v>
      </c>
      <c r="C41" s="68"/>
      <c r="D41" s="69">
        <f t="shared" ref="D41:I41" si="7">D39+D40</f>
        <v>234077100</v>
      </c>
      <c r="E41" s="69">
        <f t="shared" si="7"/>
        <v>159582822.02999994</v>
      </c>
      <c r="F41" s="121">
        <f t="shared" si="7"/>
        <v>393659922.02999997</v>
      </c>
      <c r="G41" s="69">
        <f t="shared" si="7"/>
        <v>97584119.979999989</v>
      </c>
      <c r="H41" s="69">
        <f t="shared" si="7"/>
        <v>93618273.120000005</v>
      </c>
      <c r="I41" s="69">
        <f t="shared" si="7"/>
        <v>3965846.8600000003</v>
      </c>
      <c r="J41" s="70"/>
      <c r="K41" s="71">
        <f t="shared" si="5"/>
        <v>0.24788939518349881</v>
      </c>
    </row>
    <row r="42" spans="1:11" ht="28.35" customHeight="1" x14ac:dyDescent="0.3">
      <c r="A42" s="56">
        <v>8</v>
      </c>
      <c r="B42" s="57" t="s">
        <v>55</v>
      </c>
      <c r="D42" s="72">
        <v>190135000</v>
      </c>
      <c r="E42" s="59">
        <v>12369162.869999999</v>
      </c>
      <c r="F42" s="64">
        <v>202504162.87</v>
      </c>
      <c r="G42" s="116">
        <v>175527289.15000001</v>
      </c>
      <c r="H42" s="59">
        <v>175253807.15000001</v>
      </c>
      <c r="I42" s="61">
        <v>273482</v>
      </c>
      <c r="J42" s="62"/>
      <c r="K42" s="63">
        <f t="shared" si="5"/>
        <v>0.86678360909885033</v>
      </c>
    </row>
    <row r="43" spans="1:11" ht="18.75" customHeight="1" thickBot="1" x14ac:dyDescent="0.35">
      <c r="A43" s="73">
        <v>9</v>
      </c>
      <c r="B43" s="74" t="s">
        <v>56</v>
      </c>
      <c r="C43" s="46"/>
      <c r="D43" s="75">
        <v>0</v>
      </c>
      <c r="E43" s="76">
        <v>0</v>
      </c>
      <c r="F43" s="77">
        <v>0</v>
      </c>
      <c r="G43" s="122">
        <v>0</v>
      </c>
      <c r="H43" s="76">
        <v>0</v>
      </c>
      <c r="I43" s="78">
        <v>0</v>
      </c>
      <c r="J43" s="62"/>
      <c r="K43" s="63">
        <f t="shared" si="5"/>
        <v>0</v>
      </c>
    </row>
    <row r="44" spans="1:11" ht="15" thickBot="1" x14ac:dyDescent="0.35">
      <c r="A44" s="66"/>
      <c r="B44" s="67" t="s">
        <v>57</v>
      </c>
      <c r="C44" s="68"/>
      <c r="D44" s="69">
        <f t="shared" ref="D44:I44" si="8">D42+D43</f>
        <v>190135000</v>
      </c>
      <c r="E44" s="69">
        <f t="shared" si="8"/>
        <v>12369162.869999999</v>
      </c>
      <c r="F44" s="121">
        <f t="shared" si="8"/>
        <v>202504162.87</v>
      </c>
      <c r="G44" s="69">
        <f t="shared" si="8"/>
        <v>175527289.15000001</v>
      </c>
      <c r="H44" s="69">
        <f t="shared" si="8"/>
        <v>175253807.15000001</v>
      </c>
      <c r="I44" s="69">
        <f t="shared" si="8"/>
        <v>273482</v>
      </c>
      <c r="J44" s="70"/>
      <c r="K44" s="71">
        <f t="shared" si="5"/>
        <v>0.86678360909885033</v>
      </c>
    </row>
    <row r="45" spans="1:11" ht="14.4" x14ac:dyDescent="0.3">
      <c r="A45" s="79"/>
      <c r="B45" s="80"/>
      <c r="D45" s="81"/>
      <c r="E45" s="82"/>
      <c r="F45" s="83"/>
      <c r="G45" s="124"/>
      <c r="H45" s="82"/>
      <c r="I45" s="84"/>
      <c r="J45" s="62"/>
      <c r="K45" s="85"/>
    </row>
    <row r="46" spans="1:11" ht="13.8" thickBot="1" x14ac:dyDescent="0.3">
      <c r="A46" s="86"/>
      <c r="D46" s="49"/>
      <c r="E46" s="49"/>
      <c r="F46" s="49"/>
      <c r="G46" s="49"/>
      <c r="H46" s="49"/>
      <c r="I46" s="49"/>
      <c r="J46" s="47"/>
      <c r="K46" s="87"/>
    </row>
    <row r="47" spans="1:11" ht="21" thickBot="1" x14ac:dyDescent="0.3">
      <c r="A47" s="86"/>
      <c r="B47" s="88" t="str">
        <f>"Total de "&amp;A29</f>
        <v>Total de despeses</v>
      </c>
      <c r="D47" s="149">
        <f t="shared" ref="D47:I47" si="9">D38+D41+D44</f>
        <v>1060120000.0000001</v>
      </c>
      <c r="E47" s="149">
        <f t="shared" si="9"/>
        <v>297236315.7299999</v>
      </c>
      <c r="F47" s="149">
        <f t="shared" si="9"/>
        <v>1357356315.73</v>
      </c>
      <c r="G47" s="149">
        <f t="shared" si="9"/>
        <v>585901225.25000024</v>
      </c>
      <c r="H47" s="149">
        <f t="shared" si="9"/>
        <v>564218091.33000016</v>
      </c>
      <c r="I47" s="149">
        <f t="shared" si="9"/>
        <v>21683133.919999998</v>
      </c>
      <c r="J47" s="89"/>
      <c r="K47" s="90">
        <f>IF(F47=0,0,G47/F47)</f>
        <v>0.4316488002893305</v>
      </c>
    </row>
    <row r="48" spans="1:11" x14ac:dyDescent="0.25">
      <c r="I48" s="49"/>
      <c r="J48" s="47"/>
      <c r="K48" s="49"/>
    </row>
    <row r="49" spans="1:11" x14ac:dyDescent="0.25">
      <c r="I49" s="49" t="s">
        <v>29</v>
      </c>
      <c r="J49" s="49"/>
      <c r="K49" s="49"/>
    </row>
    <row r="50" spans="1:11" x14ac:dyDescent="0.25">
      <c r="D50" s="46"/>
      <c r="E50" s="46"/>
      <c r="F50" s="46"/>
      <c r="G50" s="46"/>
      <c r="H50" s="46"/>
      <c r="I50" s="46"/>
      <c r="J50" s="46"/>
      <c r="K50" s="46"/>
    </row>
    <row r="51" spans="1:11" ht="32.4" x14ac:dyDescent="0.55000000000000004">
      <c r="A51" s="45" t="s">
        <v>77</v>
      </c>
      <c r="D51" s="46"/>
      <c r="E51" s="46"/>
      <c r="F51" s="46"/>
      <c r="G51" s="46"/>
      <c r="H51" s="46"/>
      <c r="I51" s="47"/>
      <c r="J51" s="47"/>
      <c r="K51" s="47"/>
    </row>
    <row r="52" spans="1:11" ht="20.100000000000001" customHeight="1" x14ac:dyDescent="0.55000000000000004">
      <c r="A52" s="45"/>
      <c r="I52" s="49"/>
      <c r="J52" s="49"/>
      <c r="K52" s="49"/>
    </row>
    <row r="53" spans="1:11" s="46" customFormat="1" ht="13.8" x14ac:dyDescent="0.25">
      <c r="A53" s="73"/>
      <c r="B53" s="125"/>
      <c r="D53" s="126"/>
      <c r="E53" s="127"/>
      <c r="F53" s="128"/>
      <c r="G53" s="129"/>
      <c r="H53" s="127"/>
      <c r="I53" s="130"/>
      <c r="J53" s="131"/>
      <c r="K53" s="131"/>
    </row>
    <row r="54" spans="1:11" ht="13.8" x14ac:dyDescent="0.25">
      <c r="A54" s="56" t="s">
        <v>78</v>
      </c>
      <c r="B54" s="132"/>
      <c r="D54" s="133">
        <f t="shared" ref="D54:I54" si="10">D16-D38</f>
        <v>230928499.99999988</v>
      </c>
      <c r="E54" s="134">
        <f t="shared" si="10"/>
        <v>-103397458.42999992</v>
      </c>
      <c r="F54" s="135">
        <f t="shared" si="10"/>
        <v>127531041.56999981</v>
      </c>
      <c r="G54" s="136">
        <f t="shared" si="10"/>
        <v>131194402.60999978</v>
      </c>
      <c r="H54" s="134">
        <f t="shared" si="10"/>
        <v>143023713.68999988</v>
      </c>
      <c r="I54" s="137">
        <f t="shared" si="10"/>
        <v>-11829311.079999998</v>
      </c>
      <c r="J54" s="138"/>
      <c r="K54" s="131"/>
    </row>
    <row r="55" spans="1:11" ht="13.8" x14ac:dyDescent="0.25">
      <c r="A55" s="56" t="s">
        <v>79</v>
      </c>
      <c r="B55" s="132"/>
      <c r="D55" s="133">
        <f t="shared" ref="D55:I55" si="11">D19-D41</f>
        <v>-231083500</v>
      </c>
      <c r="E55" s="134">
        <f t="shared" si="11"/>
        <v>-159067822.02999994</v>
      </c>
      <c r="F55" s="135">
        <f t="shared" si="11"/>
        <v>-390151322.02999997</v>
      </c>
      <c r="G55" s="136">
        <f t="shared" si="11"/>
        <v>-96271064.269999996</v>
      </c>
      <c r="H55" s="134">
        <f t="shared" si="11"/>
        <v>-92424786.670000002</v>
      </c>
      <c r="I55" s="137">
        <f t="shared" si="11"/>
        <v>-3846277.6000000006</v>
      </c>
      <c r="J55" s="138"/>
      <c r="K55" s="131"/>
    </row>
    <row r="56" spans="1:11" ht="13.8" x14ac:dyDescent="0.25">
      <c r="A56" s="73" t="s">
        <v>80</v>
      </c>
      <c r="B56" s="125"/>
      <c r="C56" s="46"/>
      <c r="D56" s="139">
        <f t="shared" ref="D56:I56" si="12">D22-D44</f>
        <v>155000</v>
      </c>
      <c r="E56" s="140">
        <f t="shared" si="12"/>
        <v>262465280.45999998</v>
      </c>
      <c r="F56" s="141">
        <f t="shared" si="12"/>
        <v>262620280.45999998</v>
      </c>
      <c r="G56" s="142">
        <f t="shared" si="12"/>
        <v>-158849572.17000002</v>
      </c>
      <c r="H56" s="140">
        <f t="shared" si="12"/>
        <v>-169284916.59999999</v>
      </c>
      <c r="I56" s="143">
        <f t="shared" si="12"/>
        <v>10435344.430000002</v>
      </c>
      <c r="J56" s="138"/>
      <c r="K56" s="131"/>
    </row>
    <row r="57" spans="1:11" s="46" customFormat="1" ht="13.8" x14ac:dyDescent="0.25">
      <c r="A57" s="73"/>
      <c r="B57" s="125"/>
      <c r="D57" s="144"/>
      <c r="E57" s="145"/>
      <c r="F57" s="146"/>
      <c r="G57" s="147"/>
      <c r="H57" s="145"/>
      <c r="I57" s="148"/>
      <c r="J57" s="131"/>
      <c r="K57" s="131"/>
    </row>
    <row r="58" spans="1:11" ht="14.4" thickBot="1" x14ac:dyDescent="0.3">
      <c r="K58" s="131"/>
    </row>
    <row r="59" spans="1:11" ht="21" thickBot="1" x14ac:dyDescent="0.3">
      <c r="A59" s="86"/>
      <c r="B59" s="88" t="str">
        <f>"Total "&amp;A51</f>
        <v>Total diferències</v>
      </c>
      <c r="D59" s="149">
        <f t="shared" ref="D59:I59" si="13">D25-D47</f>
        <v>0</v>
      </c>
      <c r="E59" s="149">
        <f t="shared" si="13"/>
        <v>0</v>
      </c>
      <c r="F59" s="149">
        <f t="shared" si="13"/>
        <v>0</v>
      </c>
      <c r="G59" s="149">
        <f t="shared" si="13"/>
        <v>-123926233.83000022</v>
      </c>
      <c r="H59" s="149">
        <f t="shared" si="13"/>
        <v>-118685989.5800001</v>
      </c>
      <c r="I59" s="149">
        <f t="shared" si="13"/>
        <v>-5240244.2499999963</v>
      </c>
      <c r="J59" s="89"/>
      <c r="K59" s="131"/>
    </row>
    <row r="68" spans="11:11" x14ac:dyDescent="0.25">
      <c r="K68" s="34" t="s">
        <v>82</v>
      </c>
    </row>
  </sheetData>
  <sheetProtection password="CB01" sheet="1" objects="1" scenarios="1"/>
  <mergeCells count="2">
    <mergeCell ref="A9:B10"/>
    <mergeCell ref="A31:B32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K70"/>
  <sheetViews>
    <sheetView showGridLines="0" workbookViewId="0">
      <pane ySplit="1" topLeftCell="A2" activePane="bottomLeft" state="frozen"/>
      <selection activeCell="I58" sqref="I58"/>
      <selection pane="bottomLeft" activeCell="K70" sqref="K70"/>
    </sheetView>
  </sheetViews>
  <sheetFormatPr defaultColWidth="9.44140625" defaultRowHeight="13.2" x14ac:dyDescent="0.25"/>
  <cols>
    <col min="1" max="1" width="4.44140625" customWidth="1"/>
    <col min="2" max="2" width="27.44140625" customWidth="1"/>
    <col min="3" max="3" width="1.44140625" customWidth="1"/>
    <col min="4" max="6" width="17.5546875" bestFit="1" customWidth="1"/>
    <col min="7" max="9" width="16.44140625" customWidth="1"/>
    <col min="10" max="10" width="2.44140625" customWidth="1"/>
    <col min="11" max="11" width="8.44140625" customWidth="1"/>
    <col min="12" max="256" width="11.44140625" customWidth="1"/>
  </cols>
  <sheetData>
    <row r="1" spans="1:11" ht="60.6" customHeight="1" x14ac:dyDescent="0.5">
      <c r="A1" s="35" t="s">
        <v>29</v>
      </c>
      <c r="B1" s="35"/>
      <c r="J1" s="36"/>
      <c r="K1" s="37"/>
    </row>
    <row r="2" spans="1:11" ht="18" x14ac:dyDescent="0.35">
      <c r="A2" s="35" t="s">
        <v>29</v>
      </c>
      <c r="B2" s="35"/>
      <c r="K2" s="38"/>
    </row>
    <row r="3" spans="1:11" ht="33" customHeight="1" thickBot="1" x14ac:dyDescent="0.55000000000000004">
      <c r="A3" s="39" t="s">
        <v>83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30</v>
      </c>
    </row>
    <row r="4" spans="1:11" ht="28.2" x14ac:dyDescent="0.5">
      <c r="A4" s="42" t="s">
        <v>31</v>
      </c>
      <c r="B4" s="43"/>
      <c r="C4" s="43"/>
      <c r="D4" s="43"/>
      <c r="E4" s="43"/>
      <c r="F4" s="43"/>
      <c r="G4" s="43"/>
      <c r="H4" s="43"/>
      <c r="I4" s="43"/>
      <c r="J4" s="43"/>
      <c r="K4" s="44" t="s">
        <v>81</v>
      </c>
    </row>
    <row r="5" spans="1:11" x14ac:dyDescent="0.25">
      <c r="H5" t="s">
        <v>29</v>
      </c>
    </row>
    <row r="7" spans="1:11" ht="32.4" x14ac:dyDescent="0.55000000000000004">
      <c r="A7" s="45" t="s">
        <v>14</v>
      </c>
      <c r="D7" s="46"/>
      <c r="E7" s="46"/>
      <c r="F7" s="46"/>
      <c r="G7" s="46"/>
      <c r="H7" s="46"/>
      <c r="I7" s="47"/>
      <c r="J7" s="47"/>
      <c r="K7" s="48" t="s">
        <v>29</v>
      </c>
    </row>
    <row r="8" spans="1:11" ht="20.100000000000001" customHeight="1" thickBot="1" x14ac:dyDescent="0.6">
      <c r="A8" s="45"/>
      <c r="I8" s="49"/>
      <c r="J8" s="47"/>
      <c r="K8" s="49"/>
    </row>
    <row r="9" spans="1:11" ht="40.35" customHeight="1" x14ac:dyDescent="0.3">
      <c r="A9" s="150" t="s">
        <v>32</v>
      </c>
      <c r="B9" s="151"/>
      <c r="D9" s="50" t="s">
        <v>33</v>
      </c>
      <c r="E9" s="50" t="s">
        <v>34</v>
      </c>
      <c r="F9" s="50" t="s">
        <v>35</v>
      </c>
      <c r="G9" s="50" t="s">
        <v>18</v>
      </c>
      <c r="H9" s="50" t="s">
        <v>36</v>
      </c>
      <c r="I9" s="51" t="s">
        <v>37</v>
      </c>
      <c r="J9" s="52"/>
      <c r="K9" s="53" t="s">
        <v>38</v>
      </c>
    </row>
    <row r="10" spans="1:11" ht="20.100000000000001" customHeight="1" thickBot="1" x14ac:dyDescent="0.3">
      <c r="A10" s="152"/>
      <c r="B10" s="152"/>
      <c r="D10" s="54" t="s">
        <v>39</v>
      </c>
      <c r="E10" s="54" t="s">
        <v>40</v>
      </c>
      <c r="F10" s="54" t="s">
        <v>41</v>
      </c>
      <c r="G10" s="54" t="s">
        <v>42</v>
      </c>
      <c r="H10" s="54" t="s">
        <v>43</v>
      </c>
      <c r="I10" s="54" t="s">
        <v>44</v>
      </c>
      <c r="J10" s="55"/>
      <c r="K10" s="54" t="s">
        <v>45</v>
      </c>
    </row>
    <row r="11" spans="1:11" s="46" customFormat="1" ht="28.35" customHeight="1" x14ac:dyDescent="0.3">
      <c r="A11" s="56">
        <v>1</v>
      </c>
      <c r="B11" s="57" t="s">
        <v>46</v>
      </c>
      <c r="D11" s="58">
        <v>254582619.15000013</v>
      </c>
      <c r="E11" s="59">
        <v>108720459.13000025</v>
      </c>
      <c r="F11" s="59">
        <v>108720459.13000025</v>
      </c>
      <c r="G11" s="60">
        <v>108288118.80000024</v>
      </c>
      <c r="H11" s="59">
        <v>144270141.99000001</v>
      </c>
      <c r="I11" s="61">
        <v>146294500.34999999</v>
      </c>
      <c r="J11" s="62"/>
      <c r="K11" s="63">
        <f>IF(D11=0,0,F11/D11)</f>
        <v>0.42705373796921359</v>
      </c>
    </row>
    <row r="12" spans="1:11" ht="14.4" x14ac:dyDescent="0.3">
      <c r="A12" s="56">
        <v>2</v>
      </c>
      <c r="B12" s="57" t="s">
        <v>47</v>
      </c>
      <c r="D12" s="58">
        <v>140945835.53</v>
      </c>
      <c r="E12" s="59">
        <v>104930250.82000002</v>
      </c>
      <c r="F12" s="59">
        <v>99820849.300000042</v>
      </c>
      <c r="G12" s="64">
        <v>42192189.210000008</v>
      </c>
      <c r="H12" s="59">
        <v>31223256.380000014</v>
      </c>
      <c r="I12" s="65">
        <v>98753646.319999918</v>
      </c>
      <c r="J12" s="62"/>
      <c r="K12" s="63">
        <f t="shared" ref="K12:K22" si="0">IF(D12=0,0,F12/D12)</f>
        <v>0.70822134562999128</v>
      </c>
    </row>
    <row r="13" spans="1:11" ht="14.4" x14ac:dyDescent="0.3">
      <c r="A13" s="56">
        <v>3</v>
      </c>
      <c r="B13" s="57" t="s">
        <v>48</v>
      </c>
      <c r="D13" s="58">
        <v>111000</v>
      </c>
      <c r="E13" s="59">
        <v>33187.339999999997</v>
      </c>
      <c r="F13" s="59">
        <v>33187.339999999997</v>
      </c>
      <c r="G13" s="64">
        <v>33187.339999999997</v>
      </c>
      <c r="H13" s="59">
        <v>77812.66</v>
      </c>
      <c r="I13" s="65">
        <v>77812.66</v>
      </c>
      <c r="J13" s="62"/>
      <c r="K13" s="63">
        <f t="shared" si="0"/>
        <v>0.29898504504504503</v>
      </c>
    </row>
    <row r="14" spans="1:11" ht="14.4" x14ac:dyDescent="0.3">
      <c r="A14" s="56">
        <v>4</v>
      </c>
      <c r="B14" s="57" t="s">
        <v>49</v>
      </c>
      <c r="D14" s="58">
        <v>362552776.1500001</v>
      </c>
      <c r="E14" s="59">
        <v>323776260.71999997</v>
      </c>
      <c r="F14" s="59">
        <v>312023041.54000002</v>
      </c>
      <c r="G14" s="64">
        <v>162276320.77000001</v>
      </c>
      <c r="H14" s="59">
        <v>38641783.789999999</v>
      </c>
      <c r="I14" s="65">
        <v>200276455.37999997</v>
      </c>
      <c r="J14" s="62"/>
      <c r="K14" s="63">
        <f t="shared" si="0"/>
        <v>0.86062791975672459</v>
      </c>
    </row>
    <row r="15" spans="1:11" ht="15" thickBot="1" x14ac:dyDescent="0.35">
      <c r="A15" s="56">
        <v>5</v>
      </c>
      <c r="B15" s="57" t="s">
        <v>50</v>
      </c>
      <c r="D15" s="58">
        <v>3000000</v>
      </c>
      <c r="E15" s="59">
        <v>0</v>
      </c>
      <c r="F15" s="59">
        <v>0</v>
      </c>
      <c r="G15" s="64">
        <v>0</v>
      </c>
      <c r="H15" s="59">
        <v>3000000</v>
      </c>
      <c r="I15" s="65">
        <v>3000000</v>
      </c>
      <c r="J15" s="62"/>
      <c r="K15" s="63">
        <f>IF(D15=0,0,F15/D15)</f>
        <v>0</v>
      </c>
    </row>
    <row r="16" spans="1:11" ht="15" thickBot="1" x14ac:dyDescent="0.35">
      <c r="A16" s="66"/>
      <c r="B16" s="67" t="s">
        <v>51</v>
      </c>
      <c r="C16" s="68"/>
      <c r="D16" s="69">
        <f t="shared" ref="D16:I16" si="1">SUM(D11:D15)</f>
        <v>761192230.83000016</v>
      </c>
      <c r="E16" s="69">
        <f t="shared" si="1"/>
        <v>537460158.01000023</v>
      </c>
      <c r="F16" s="69">
        <f t="shared" si="1"/>
        <v>520597537.3100003</v>
      </c>
      <c r="G16" s="69">
        <f t="shared" si="1"/>
        <v>312789816.12000024</v>
      </c>
      <c r="H16" s="69">
        <f t="shared" si="1"/>
        <v>217212994.82000002</v>
      </c>
      <c r="I16" s="69">
        <f t="shared" si="1"/>
        <v>448402414.70999986</v>
      </c>
      <c r="J16" s="70"/>
      <c r="K16" s="71">
        <f t="shared" si="0"/>
        <v>0.68392387129640486</v>
      </c>
    </row>
    <row r="17" spans="1:11" ht="28.35" customHeight="1" x14ac:dyDescent="0.3">
      <c r="A17" s="56">
        <v>6</v>
      </c>
      <c r="B17" s="57" t="s">
        <v>52</v>
      </c>
      <c r="D17" s="72">
        <v>93702839.679999992</v>
      </c>
      <c r="E17" s="59">
        <v>57489167.239999995</v>
      </c>
      <c r="F17" s="59">
        <v>49691955.959999979</v>
      </c>
      <c r="G17" s="64">
        <v>19212413.719999999</v>
      </c>
      <c r="H17" s="59">
        <v>33930335.790000014</v>
      </c>
      <c r="I17" s="61">
        <v>74490425.959999993</v>
      </c>
      <c r="J17" s="62"/>
      <c r="K17" s="63">
        <f t="shared" si="0"/>
        <v>0.53031430135629354</v>
      </c>
    </row>
    <row r="18" spans="1:11" s="46" customFormat="1" ht="15" thickBot="1" x14ac:dyDescent="0.35">
      <c r="A18" s="73">
        <v>7</v>
      </c>
      <c r="B18" s="74" t="s">
        <v>53</v>
      </c>
      <c r="C18"/>
      <c r="D18" s="75">
        <v>299957082.34999996</v>
      </c>
      <c r="E18" s="76">
        <v>277114591.62000006</v>
      </c>
      <c r="F18" s="76">
        <v>248266320.60999992</v>
      </c>
      <c r="G18" s="77">
        <v>78371706.25999999</v>
      </c>
      <c r="H18" s="76">
        <v>22635682.16</v>
      </c>
      <c r="I18" s="78">
        <v>221585376.09000003</v>
      </c>
      <c r="J18" s="62"/>
      <c r="K18" s="63">
        <f t="shared" si="0"/>
        <v>0.82767280793961873</v>
      </c>
    </row>
    <row r="19" spans="1:11" ht="15" thickBot="1" x14ac:dyDescent="0.35">
      <c r="A19" s="66"/>
      <c r="B19" s="67" t="s">
        <v>54</v>
      </c>
      <c r="C19" s="68"/>
      <c r="D19" s="69">
        <f t="shared" ref="D19:I19" si="2">D17+D18</f>
        <v>393659922.02999997</v>
      </c>
      <c r="E19" s="69">
        <f t="shared" si="2"/>
        <v>334603758.86000007</v>
      </c>
      <c r="F19" s="69">
        <f t="shared" si="2"/>
        <v>297958276.56999993</v>
      </c>
      <c r="G19" s="69">
        <f t="shared" si="2"/>
        <v>97584119.979999989</v>
      </c>
      <c r="H19" s="69">
        <f t="shared" si="2"/>
        <v>56566017.950000018</v>
      </c>
      <c r="I19" s="69">
        <f t="shared" si="2"/>
        <v>296075802.05000001</v>
      </c>
      <c r="J19" s="70"/>
      <c r="K19" s="71">
        <f t="shared" si="0"/>
        <v>0.7568925864576409</v>
      </c>
    </row>
    <row r="20" spans="1:11" ht="28.35" customHeight="1" x14ac:dyDescent="0.3">
      <c r="A20" s="56">
        <v>8</v>
      </c>
      <c r="B20" s="57" t="s">
        <v>55</v>
      </c>
      <c r="D20" s="72">
        <v>202504162.87</v>
      </c>
      <c r="E20" s="59">
        <v>189992823.75</v>
      </c>
      <c r="F20" s="59">
        <v>185376403.75</v>
      </c>
      <c r="G20" s="64">
        <v>175527289.15000001</v>
      </c>
      <c r="H20" s="59">
        <v>12511339.119999999</v>
      </c>
      <c r="I20" s="61">
        <v>26976873.719999999</v>
      </c>
      <c r="J20" s="62"/>
      <c r="K20" s="63">
        <f t="shared" si="0"/>
        <v>0.91542021222054892</v>
      </c>
    </row>
    <row r="21" spans="1:11" ht="18.75" customHeight="1" thickBot="1" x14ac:dyDescent="0.35">
      <c r="A21" s="73">
        <v>9</v>
      </c>
      <c r="B21" s="74" t="s">
        <v>56</v>
      </c>
      <c r="C21" s="46"/>
      <c r="D21" s="75">
        <v>0</v>
      </c>
      <c r="E21" s="76">
        <v>0</v>
      </c>
      <c r="F21" s="76">
        <v>0</v>
      </c>
      <c r="G21" s="77">
        <v>0</v>
      </c>
      <c r="H21" s="76">
        <v>0</v>
      </c>
      <c r="I21" s="78">
        <v>0</v>
      </c>
      <c r="J21" s="62"/>
      <c r="K21" s="63">
        <f t="shared" si="0"/>
        <v>0</v>
      </c>
    </row>
    <row r="22" spans="1:11" ht="15" thickBot="1" x14ac:dyDescent="0.35">
      <c r="A22" s="66"/>
      <c r="B22" s="67" t="s">
        <v>57</v>
      </c>
      <c r="C22" s="68"/>
      <c r="D22" s="69">
        <f t="shared" ref="D22:I22" si="3">D20+D21</f>
        <v>202504162.87</v>
      </c>
      <c r="E22" s="69">
        <f t="shared" si="3"/>
        <v>189992823.75</v>
      </c>
      <c r="F22" s="69">
        <f t="shared" si="3"/>
        <v>185376403.75</v>
      </c>
      <c r="G22" s="69">
        <f t="shared" si="3"/>
        <v>175527289.15000001</v>
      </c>
      <c r="H22" s="69">
        <f t="shared" si="3"/>
        <v>12511339.119999999</v>
      </c>
      <c r="I22" s="69">
        <f t="shared" si="3"/>
        <v>26976873.719999999</v>
      </c>
      <c r="J22" s="70"/>
      <c r="K22" s="71">
        <f t="shared" si="0"/>
        <v>0.91542021222054892</v>
      </c>
    </row>
    <row r="23" spans="1:11" ht="14.4" x14ac:dyDescent="0.3">
      <c r="A23" s="79"/>
      <c r="B23" s="80"/>
      <c r="D23" s="81"/>
      <c r="E23" s="82"/>
      <c r="F23" s="82"/>
      <c r="G23" s="83"/>
      <c r="H23" s="82"/>
      <c r="I23" s="84"/>
      <c r="J23" s="62"/>
      <c r="K23" s="85"/>
    </row>
    <row r="24" spans="1:11" ht="13.8" thickBot="1" x14ac:dyDescent="0.3">
      <c r="A24" s="86"/>
      <c r="D24" s="49"/>
      <c r="E24" s="49"/>
      <c r="F24" s="49"/>
      <c r="G24" s="49"/>
      <c r="H24" s="49"/>
      <c r="I24" s="49"/>
      <c r="J24" s="47"/>
      <c r="K24" s="87"/>
    </row>
    <row r="25" spans="1:11" ht="21" thickBot="1" x14ac:dyDescent="0.3">
      <c r="A25" s="86"/>
      <c r="B25" s="88" t="str">
        <f>"Total de "&amp;A7</f>
        <v>Total de despeses</v>
      </c>
      <c r="D25" s="149">
        <f t="shared" ref="D25:I25" si="4">D16+D19+D22</f>
        <v>1357356315.73</v>
      </c>
      <c r="E25" s="149">
        <f t="shared" si="4"/>
        <v>1062056740.6200004</v>
      </c>
      <c r="F25" s="149">
        <f t="shared" si="4"/>
        <v>1003932217.6300002</v>
      </c>
      <c r="G25" s="149">
        <f t="shared" si="4"/>
        <v>585901225.25000024</v>
      </c>
      <c r="H25" s="149">
        <f t="shared" si="4"/>
        <v>286290351.89000005</v>
      </c>
      <c r="I25" s="149">
        <f t="shared" si="4"/>
        <v>771455090.4799999</v>
      </c>
      <c r="J25" s="89"/>
      <c r="K25" s="90">
        <f>IF(D25=0,0,F25/D25)</f>
        <v>0.7396231969422673</v>
      </c>
    </row>
    <row r="26" spans="1:11" x14ac:dyDescent="0.25">
      <c r="I26" s="49"/>
      <c r="J26" s="47"/>
      <c r="K26" s="49"/>
    </row>
    <row r="27" spans="1:11" x14ac:dyDescent="0.25">
      <c r="I27" s="49" t="s">
        <v>29</v>
      </c>
      <c r="J27" s="49"/>
      <c r="K27" s="49"/>
    </row>
    <row r="30" spans="1:11" s="92" customFormat="1" ht="32.4" x14ac:dyDescent="0.55000000000000004">
      <c r="A30" s="91"/>
      <c r="I30" s="93"/>
      <c r="J30" s="93"/>
      <c r="K30" s="93"/>
    </row>
    <row r="31" spans="1:11" s="92" customFormat="1" ht="20.100000000000001" customHeight="1" x14ac:dyDescent="0.55000000000000004">
      <c r="A31" s="91"/>
      <c r="I31" s="93"/>
      <c r="J31" s="93"/>
      <c r="K31" s="93"/>
    </row>
    <row r="32" spans="1:11" s="92" customFormat="1" ht="40.35" customHeight="1" x14ac:dyDescent="0.3">
      <c r="A32" s="153"/>
      <c r="B32" s="154"/>
      <c r="D32" s="94"/>
      <c r="E32" s="94"/>
      <c r="F32" s="94"/>
      <c r="G32" s="94"/>
      <c r="H32" s="94"/>
      <c r="I32" s="95"/>
      <c r="J32" s="95"/>
      <c r="K32" s="96"/>
    </row>
    <row r="33" spans="1:11" s="92" customFormat="1" ht="20.100000000000001" customHeight="1" x14ac:dyDescent="0.25">
      <c r="A33" s="154"/>
      <c r="B33" s="154"/>
      <c r="D33" s="97"/>
      <c r="E33" s="97"/>
      <c r="F33" s="97"/>
      <c r="G33" s="97"/>
      <c r="H33" s="97"/>
      <c r="I33" s="97"/>
      <c r="J33" s="97"/>
      <c r="K33" s="97"/>
    </row>
    <row r="34" spans="1:11" s="92" customFormat="1" ht="28.35" customHeight="1" x14ac:dyDescent="0.3">
      <c r="A34" s="98"/>
      <c r="B34" s="99"/>
      <c r="D34" s="100"/>
      <c r="E34" s="100"/>
      <c r="F34" s="100"/>
      <c r="G34" s="100"/>
      <c r="H34" s="100"/>
      <c r="I34" s="101"/>
      <c r="J34" s="101"/>
      <c r="K34" s="102"/>
    </row>
    <row r="35" spans="1:11" s="92" customFormat="1" ht="14.4" x14ac:dyDescent="0.3">
      <c r="A35" s="98"/>
      <c r="B35" s="99"/>
      <c r="D35" s="100"/>
      <c r="E35" s="100"/>
      <c r="F35" s="100"/>
      <c r="G35" s="100"/>
      <c r="H35" s="100"/>
      <c r="I35" s="101"/>
      <c r="J35" s="101"/>
      <c r="K35" s="102"/>
    </row>
    <row r="36" spans="1:11" s="92" customFormat="1" ht="14.4" x14ac:dyDescent="0.3">
      <c r="A36" s="98"/>
      <c r="B36" s="99"/>
      <c r="D36" s="100"/>
      <c r="E36" s="100"/>
      <c r="F36" s="100"/>
      <c r="G36" s="100"/>
      <c r="H36" s="100"/>
      <c r="I36" s="101"/>
      <c r="J36" s="101"/>
      <c r="K36" s="102"/>
    </row>
    <row r="37" spans="1:11" s="92" customFormat="1" ht="14.4" x14ac:dyDescent="0.3">
      <c r="A37" s="98"/>
      <c r="B37" s="99"/>
      <c r="D37" s="100"/>
      <c r="E37" s="100"/>
      <c r="F37" s="100"/>
      <c r="G37" s="100"/>
      <c r="H37" s="100"/>
      <c r="I37" s="101"/>
      <c r="J37" s="101"/>
      <c r="K37" s="102"/>
    </row>
    <row r="38" spans="1:11" s="92" customFormat="1" ht="14.4" x14ac:dyDescent="0.3">
      <c r="A38" s="103"/>
      <c r="B38" s="104"/>
      <c r="C38" s="105"/>
      <c r="D38" s="106"/>
      <c r="E38" s="106"/>
      <c r="F38" s="106"/>
      <c r="G38" s="106"/>
      <c r="H38" s="106"/>
      <c r="I38" s="106"/>
      <c r="J38" s="106"/>
      <c r="K38" s="107"/>
    </row>
    <row r="39" spans="1:11" s="92" customFormat="1" ht="28.35" customHeight="1" x14ac:dyDescent="0.3">
      <c r="A39" s="98"/>
      <c r="B39" s="99"/>
      <c r="D39" s="100"/>
      <c r="E39" s="100"/>
      <c r="F39" s="100"/>
      <c r="G39" s="100"/>
      <c r="H39" s="100"/>
      <c r="I39" s="101"/>
      <c r="J39" s="101"/>
      <c r="K39" s="102"/>
    </row>
    <row r="40" spans="1:11" s="92" customFormat="1" ht="14.4" x14ac:dyDescent="0.3">
      <c r="A40" s="98"/>
      <c r="B40" s="99"/>
      <c r="D40" s="100"/>
      <c r="E40" s="100"/>
      <c r="F40" s="100"/>
      <c r="G40" s="100"/>
      <c r="H40" s="100"/>
      <c r="I40" s="101"/>
      <c r="J40" s="101"/>
      <c r="K40" s="102"/>
    </row>
    <row r="41" spans="1:11" s="92" customFormat="1" ht="14.4" x14ac:dyDescent="0.3">
      <c r="A41" s="103"/>
      <c r="B41" s="104"/>
      <c r="C41" s="105"/>
      <c r="D41" s="106"/>
      <c r="E41" s="106"/>
      <c r="F41" s="106"/>
      <c r="G41" s="106"/>
      <c r="H41" s="106"/>
      <c r="I41" s="106"/>
      <c r="J41" s="106"/>
      <c r="K41" s="107"/>
    </row>
    <row r="42" spans="1:11" s="92" customFormat="1" ht="28.35" customHeight="1" x14ac:dyDescent="0.3">
      <c r="A42" s="98"/>
      <c r="B42" s="99"/>
      <c r="D42" s="100"/>
      <c r="E42" s="100"/>
      <c r="F42" s="100"/>
      <c r="G42" s="100"/>
      <c r="H42" s="100"/>
      <c r="I42" s="101"/>
      <c r="J42" s="101"/>
      <c r="K42" s="102"/>
    </row>
    <row r="43" spans="1:11" s="92" customFormat="1" ht="18.75" customHeight="1" x14ac:dyDescent="0.3">
      <c r="A43" s="98"/>
      <c r="B43" s="99"/>
      <c r="D43" s="100"/>
      <c r="E43" s="100"/>
      <c r="F43" s="100"/>
      <c r="G43" s="100"/>
      <c r="H43" s="100"/>
      <c r="I43" s="101"/>
      <c r="J43" s="101"/>
      <c r="K43" s="102"/>
    </row>
    <row r="44" spans="1:11" s="92" customFormat="1" ht="14.4" x14ac:dyDescent="0.3">
      <c r="A44" s="103"/>
      <c r="B44" s="104"/>
      <c r="C44" s="105"/>
      <c r="D44" s="106"/>
      <c r="E44" s="106"/>
      <c r="F44" s="106"/>
      <c r="G44" s="106"/>
      <c r="H44" s="106"/>
      <c r="I44" s="106"/>
      <c r="J44" s="106"/>
      <c r="K44" s="107"/>
    </row>
    <row r="45" spans="1:11" s="92" customFormat="1" ht="14.4" x14ac:dyDescent="0.3">
      <c r="A45" s="108"/>
      <c r="B45" s="109"/>
      <c r="D45" s="100"/>
      <c r="E45" s="100"/>
      <c r="F45" s="100"/>
      <c r="G45" s="100"/>
      <c r="H45" s="100"/>
      <c r="I45" s="101"/>
      <c r="J45" s="101"/>
      <c r="K45" s="102"/>
    </row>
    <row r="46" spans="1:11" s="92" customFormat="1" x14ac:dyDescent="0.25">
      <c r="A46" s="110"/>
      <c r="D46" s="93"/>
      <c r="E46" s="93"/>
      <c r="F46" s="93"/>
      <c r="G46" s="93"/>
      <c r="H46" s="93"/>
      <c r="I46" s="93"/>
      <c r="J46" s="93"/>
      <c r="K46" s="111"/>
    </row>
    <row r="47" spans="1:11" s="92" customFormat="1" ht="20.399999999999999" x14ac:dyDescent="0.25">
      <c r="A47" s="110"/>
      <c r="B47" s="112"/>
      <c r="D47" s="89"/>
      <c r="E47" s="89"/>
      <c r="F47" s="89"/>
      <c r="G47" s="89"/>
      <c r="H47" s="89"/>
      <c r="I47" s="89"/>
      <c r="J47" s="89"/>
      <c r="K47" s="113"/>
    </row>
    <row r="70" spans="11:11" x14ac:dyDescent="0.25">
      <c r="K70" s="34" t="s">
        <v>82</v>
      </c>
    </row>
  </sheetData>
  <sheetProtection password="CB01" sheet="1" objects="1" scenarios="1"/>
  <mergeCells count="2">
    <mergeCell ref="A9:B10"/>
    <mergeCell ref="A32:B33"/>
  </mergeCells>
  <printOptions horizontalCentered="1"/>
  <pageMargins left="0" right="0" top="0.39370078740157483" bottom="0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1"/>
  <dimension ref="B1:L84"/>
  <sheetViews>
    <sheetView showGridLines="0" zoomScaleNormal="100" workbookViewId="0">
      <selection activeCell="L84" sqref="L84"/>
    </sheetView>
  </sheetViews>
  <sheetFormatPr defaultColWidth="9.44140625" defaultRowHeight="13.2" x14ac:dyDescent="0.25"/>
  <cols>
    <col min="1" max="256" width="11.44140625" customWidth="1"/>
  </cols>
  <sheetData>
    <row r="1" spans="11:12" ht="45.6" customHeight="1" x14ac:dyDescent="0.3">
      <c r="L1" s="29" t="s">
        <v>28</v>
      </c>
    </row>
    <row r="2" spans="11:12" ht="13.8" x14ac:dyDescent="0.3">
      <c r="K2" s="30"/>
      <c r="L2" s="31" t="s">
        <v>81</v>
      </c>
    </row>
    <row r="29" spans="2:11" ht="13.8" thickBot="1" x14ac:dyDescent="0.3">
      <c r="B29" s="33"/>
      <c r="C29" s="33"/>
      <c r="D29" s="33"/>
      <c r="E29" s="33"/>
      <c r="F29" s="33"/>
      <c r="G29" s="33"/>
      <c r="H29" s="33"/>
      <c r="I29" s="33"/>
      <c r="J29" s="33"/>
      <c r="K29" s="33"/>
    </row>
    <row r="30" spans="2:11" x14ac:dyDescent="0.25">
      <c r="B30" s="32"/>
      <c r="C30" s="32"/>
      <c r="D30" s="32"/>
      <c r="E30" s="32"/>
      <c r="F30" s="32"/>
      <c r="G30" s="32"/>
      <c r="H30" s="32"/>
      <c r="I30" s="32"/>
      <c r="J30" s="32"/>
      <c r="K30" s="32"/>
    </row>
    <row r="57" spans="2:11" ht="13.8" thickBo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5">
      <c r="L84" s="34" t="s">
        <v>82</v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rowBreaks count="1" manualBreakCount="1">
    <brk id="188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B1:L84"/>
  <sheetViews>
    <sheetView showGridLines="0" zoomScaleNormal="100" workbookViewId="0">
      <selection activeCell="G93" sqref="G93"/>
    </sheetView>
  </sheetViews>
  <sheetFormatPr defaultColWidth="9.44140625" defaultRowHeight="13.2" x14ac:dyDescent="0.25"/>
  <cols>
    <col min="1" max="256" width="11.44140625" customWidth="1"/>
  </cols>
  <sheetData>
    <row r="1" spans="11:12" ht="45.6" customHeight="1" x14ac:dyDescent="0.3">
      <c r="L1" s="29" t="s">
        <v>28</v>
      </c>
    </row>
    <row r="2" spans="11:12" ht="13.8" x14ac:dyDescent="0.3">
      <c r="K2" s="30"/>
      <c r="L2" s="31" t="s">
        <v>81</v>
      </c>
    </row>
    <row r="28" spans="2:11" ht="13.8" thickBot="1" x14ac:dyDescent="0.3"/>
    <row r="29" spans="2:1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</row>
    <row r="57" spans="2:11" ht="13.8" thickBot="1" x14ac:dyDescent="0.3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</row>
    <row r="84" spans="12:12" x14ac:dyDescent="0.25">
      <c r="L84" s="34" t="s">
        <v>82</v>
      </c>
    </row>
  </sheetData>
  <sheetProtection password="CB01" sheet="1" objects="1" scenarios="1"/>
  <printOptions horizontalCentered="1"/>
  <pageMargins left="0" right="0" top="0.19685039370078741" bottom="0" header="0" footer="0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J46"/>
  <sheetViews>
    <sheetView showGridLines="0" zoomScaleNormal="100" workbookViewId="0">
      <pane ySplit="4" topLeftCell="A5" activePane="bottomLeft" state="frozen"/>
      <selection activeCell="I58" sqref="I58"/>
      <selection pane="bottomLeft" activeCell="G1" sqref="G1"/>
    </sheetView>
  </sheetViews>
  <sheetFormatPr defaultColWidth="9.44140625" defaultRowHeight="13.2" x14ac:dyDescent="0.25"/>
  <cols>
    <col min="1" max="1" width="30.44140625" customWidth="1"/>
    <col min="2" max="12" width="18.44140625" customWidth="1"/>
    <col min="13" max="256" width="11.44140625" customWidth="1"/>
  </cols>
  <sheetData>
    <row r="1" spans="1:10" s="1" customFormat="1" ht="60.6" customHeight="1" x14ac:dyDescent="0.25">
      <c r="G1" s="2" t="s">
        <v>81</v>
      </c>
    </row>
    <row r="2" spans="1:10" x14ac:dyDescent="0.25">
      <c r="A2" s="3"/>
      <c r="B2" s="3"/>
      <c r="C2" s="3"/>
      <c r="D2" s="3"/>
      <c r="E2" s="3"/>
    </row>
    <row r="3" spans="1:10" s="5" customFormat="1" ht="32.4" x14ac:dyDescent="0.55000000000000004">
      <c r="A3" s="4" t="s">
        <v>0</v>
      </c>
    </row>
    <row r="4" spans="1:10" x14ac:dyDescent="0.25">
      <c r="A4" s="3"/>
      <c r="B4" s="3"/>
      <c r="C4" s="3"/>
      <c r="D4" s="3"/>
      <c r="E4" s="3"/>
    </row>
    <row r="5" spans="1:10" x14ac:dyDescent="0.25">
      <c r="A5" s="3"/>
      <c r="B5" s="3"/>
      <c r="C5" s="3"/>
      <c r="D5" s="3"/>
      <c r="E5" s="3"/>
    </row>
    <row r="6" spans="1:10" ht="20.399999999999999" x14ac:dyDescent="0.35">
      <c r="A6" s="6" t="s">
        <v>1</v>
      </c>
    </row>
    <row r="7" spans="1:10" x14ac:dyDescent="0.25">
      <c r="A7" s="3"/>
      <c r="B7" s="3"/>
      <c r="C7" s="3"/>
      <c r="D7" s="3"/>
      <c r="E7" s="3"/>
    </row>
    <row r="8" spans="1:10" ht="20.100000000000001" customHeight="1" thickBot="1" x14ac:dyDescent="0.3">
      <c r="A8" s="7"/>
      <c r="B8" s="8" t="s">
        <v>2</v>
      </c>
      <c r="C8" s="8" t="s">
        <v>3</v>
      </c>
      <c r="D8" s="8" t="s">
        <v>4</v>
      </c>
      <c r="E8" s="8" t="s">
        <v>5</v>
      </c>
      <c r="F8" s="8" t="s">
        <v>6</v>
      </c>
    </row>
    <row r="9" spans="1:10" ht="25.35" customHeight="1" thickBot="1" x14ac:dyDescent="0.3">
      <c r="A9" s="9"/>
      <c r="B9" s="10">
        <v>1060.1199999999999</v>
      </c>
      <c r="C9" s="11">
        <v>1357.35631573</v>
      </c>
      <c r="D9" s="11">
        <v>461.97499142000004</v>
      </c>
      <c r="E9" s="11">
        <v>445.53210175000004</v>
      </c>
      <c r="F9" s="12">
        <v>16.442889670000003</v>
      </c>
    </row>
    <row r="10" spans="1:10" ht="13.8" thickTop="1" x14ac:dyDescent="0.25">
      <c r="A10" s="3"/>
      <c r="B10" s="3"/>
      <c r="C10" s="3"/>
      <c r="D10" s="3"/>
      <c r="E10" s="3"/>
    </row>
    <row r="11" spans="1:10" x14ac:dyDescent="0.25">
      <c r="A11" s="3"/>
      <c r="B11" s="3"/>
      <c r="C11" s="3"/>
      <c r="D11" s="3"/>
      <c r="E11" s="3"/>
    </row>
    <row r="12" spans="1:10" ht="20.399999999999999" x14ac:dyDescent="0.35">
      <c r="A12" s="6" t="s">
        <v>7</v>
      </c>
    </row>
    <row r="13" spans="1:10" x14ac:dyDescent="0.25">
      <c r="A13" s="3"/>
      <c r="B13" s="3"/>
      <c r="C13" s="3"/>
      <c r="D13" s="3"/>
      <c r="E13" s="3"/>
    </row>
    <row r="14" spans="1:10" ht="20.100000000000001" customHeight="1" thickBot="1" x14ac:dyDescent="0.3">
      <c r="A14" s="7"/>
      <c r="B14" s="13">
        <v>1</v>
      </c>
      <c r="C14" s="13">
        <v>2</v>
      </c>
      <c r="D14" s="13">
        <v>3</v>
      </c>
      <c r="E14" s="13">
        <v>4</v>
      </c>
      <c r="F14" s="13">
        <v>5</v>
      </c>
      <c r="G14" s="13">
        <v>6</v>
      </c>
      <c r="H14" s="13">
        <v>7</v>
      </c>
      <c r="I14" s="13">
        <v>8</v>
      </c>
      <c r="J14" s="13">
        <v>9</v>
      </c>
    </row>
    <row r="15" spans="1:10" ht="25.35" customHeight="1" x14ac:dyDescent="0.25">
      <c r="A15" s="14" t="s">
        <v>7</v>
      </c>
      <c r="B15" s="15">
        <v>64262590.960000001</v>
      </c>
      <c r="C15" s="16">
        <v>53973972.770000003</v>
      </c>
      <c r="D15" s="16">
        <v>3866024.2900000005</v>
      </c>
      <c r="E15" s="16">
        <v>320132865.49000001</v>
      </c>
      <c r="F15" s="16">
        <v>1748765.2200000002</v>
      </c>
      <c r="G15" s="16">
        <v>66956.7</v>
      </c>
      <c r="H15" s="16">
        <v>1246099.01</v>
      </c>
      <c r="I15" s="16">
        <v>16677716.98</v>
      </c>
      <c r="J15" s="17">
        <v>0</v>
      </c>
    </row>
    <row r="16" spans="1:10" ht="25.35" customHeight="1" x14ac:dyDescent="0.25">
      <c r="A16" s="18" t="s">
        <v>8</v>
      </c>
      <c r="B16" s="19">
        <v>152884500</v>
      </c>
      <c r="C16" s="20">
        <v>112763000</v>
      </c>
      <c r="D16" s="20">
        <v>4441700</v>
      </c>
      <c r="E16" s="20">
        <v>616134822.39999998</v>
      </c>
      <c r="F16" s="20">
        <v>2499250</v>
      </c>
      <c r="G16" s="20">
        <v>0</v>
      </c>
      <c r="H16" s="20">
        <v>3508600</v>
      </c>
      <c r="I16" s="20">
        <v>465124443.32999998</v>
      </c>
      <c r="J16" s="21">
        <v>0</v>
      </c>
    </row>
    <row r="17" spans="1:10" ht="25.35" customHeight="1" x14ac:dyDescent="0.25">
      <c r="A17" s="18" t="s">
        <v>9</v>
      </c>
      <c r="B17" s="19">
        <v>64.262590959999997</v>
      </c>
      <c r="C17" s="20">
        <v>53.973972770000003</v>
      </c>
      <c r="D17" s="20">
        <v>3.8660242900000004</v>
      </c>
      <c r="E17" s="20">
        <v>320.13286549000003</v>
      </c>
      <c r="F17" s="20">
        <v>1.7487652200000001</v>
      </c>
      <c r="G17" s="20">
        <v>6.6956699999999994E-2</v>
      </c>
      <c r="H17" s="20">
        <v>1.24609901</v>
      </c>
      <c r="I17" s="20">
        <v>16.67771698</v>
      </c>
      <c r="J17" s="21">
        <v>0</v>
      </c>
    </row>
    <row r="18" spans="1:10" ht="25.35" customHeight="1" thickBot="1" x14ac:dyDescent="0.3">
      <c r="A18" s="22" t="s">
        <v>10</v>
      </c>
      <c r="B18" s="23">
        <v>152.8845</v>
      </c>
      <c r="C18" s="24">
        <v>112.76300000000001</v>
      </c>
      <c r="D18" s="24">
        <v>4.4417</v>
      </c>
      <c r="E18" s="24">
        <v>616.13482239999996</v>
      </c>
      <c r="F18" s="24">
        <v>2.49925</v>
      </c>
      <c r="G18" s="24">
        <v>0</v>
      </c>
      <c r="H18" s="24">
        <v>3.5085999999999999</v>
      </c>
      <c r="I18" s="24">
        <v>465.12444332999996</v>
      </c>
      <c r="J18" s="25">
        <v>0</v>
      </c>
    </row>
    <row r="19" spans="1:10" ht="13.8" thickTop="1" x14ac:dyDescent="0.25"/>
    <row r="21" spans="1:10" ht="20.399999999999999" x14ac:dyDescent="0.35">
      <c r="A21" s="6" t="s">
        <v>11</v>
      </c>
    </row>
    <row r="22" spans="1:10" x14ac:dyDescent="0.25">
      <c r="A22" s="3"/>
      <c r="B22" s="3"/>
      <c r="C22" s="3"/>
      <c r="D22" s="3"/>
      <c r="E22" s="3"/>
    </row>
    <row r="23" spans="1:10" ht="25.35" customHeight="1" x14ac:dyDescent="0.25">
      <c r="A23" s="26" t="s">
        <v>12</v>
      </c>
      <c r="B23" s="27">
        <f>E9</f>
        <v>445.53210175000004</v>
      </c>
    </row>
    <row r="24" spans="1:10" ht="25.35" customHeight="1" thickBot="1" x14ac:dyDescent="0.3">
      <c r="A24" s="22" t="s">
        <v>13</v>
      </c>
      <c r="B24" s="28">
        <f>F9</f>
        <v>16.442889670000003</v>
      </c>
    </row>
    <row r="25" spans="1:10" ht="13.8" thickTop="1" x14ac:dyDescent="0.25"/>
    <row r="27" spans="1:10" ht="20.399999999999999" x14ac:dyDescent="0.35">
      <c r="A27" s="6" t="s">
        <v>14</v>
      </c>
    </row>
    <row r="28" spans="1:10" x14ac:dyDescent="0.25">
      <c r="A28" s="3"/>
      <c r="B28" s="3"/>
      <c r="C28" s="3"/>
      <c r="D28" s="3"/>
      <c r="E28" s="3"/>
    </row>
    <row r="29" spans="1:10" ht="20.100000000000001" customHeight="1" thickBot="1" x14ac:dyDescent="0.3">
      <c r="A29" s="7"/>
      <c r="B29" s="8" t="s">
        <v>15</v>
      </c>
      <c r="C29" s="8" t="s">
        <v>16</v>
      </c>
      <c r="D29" s="8" t="s">
        <v>17</v>
      </c>
      <c r="E29" s="8" t="s">
        <v>18</v>
      </c>
      <c r="F29" s="8" t="s">
        <v>19</v>
      </c>
      <c r="G29" s="8" t="s">
        <v>20</v>
      </c>
    </row>
    <row r="30" spans="1:10" ht="25.35" customHeight="1" thickBot="1" x14ac:dyDescent="0.3">
      <c r="A30" s="9"/>
      <c r="B30" s="10">
        <v>1060.1200000000001</v>
      </c>
      <c r="C30" s="11">
        <v>1357.35631573</v>
      </c>
      <c r="D30" s="11">
        <v>1003.9322176300001</v>
      </c>
      <c r="E30" s="11">
        <v>585.90122525000027</v>
      </c>
      <c r="F30" s="11">
        <v>564.21809133000011</v>
      </c>
      <c r="G30" s="12">
        <v>21.683133920000003</v>
      </c>
    </row>
    <row r="31" spans="1:10" ht="13.8" thickTop="1" x14ac:dyDescent="0.25">
      <c r="E31" s="3"/>
    </row>
    <row r="33" spans="1:10" ht="20.399999999999999" x14ac:dyDescent="0.35">
      <c r="A33" s="6" t="s">
        <v>21</v>
      </c>
    </row>
    <row r="34" spans="1:10" x14ac:dyDescent="0.25">
      <c r="A34" s="3"/>
      <c r="B34" s="3"/>
      <c r="C34" s="3"/>
      <c r="D34" s="3"/>
      <c r="E34" s="3"/>
    </row>
    <row r="35" spans="1:10" ht="20.100000000000001" customHeight="1" thickBot="1" x14ac:dyDescent="0.3">
      <c r="A35" s="7"/>
      <c r="B35" s="13">
        <v>1</v>
      </c>
      <c r="C35" s="13">
        <v>2</v>
      </c>
      <c r="D35" s="13">
        <v>3</v>
      </c>
      <c r="E35" s="13">
        <v>4</v>
      </c>
      <c r="F35" s="13">
        <v>5</v>
      </c>
      <c r="G35" s="13">
        <v>6</v>
      </c>
      <c r="H35" s="13">
        <v>7</v>
      </c>
      <c r="I35" s="13">
        <v>8</v>
      </c>
      <c r="J35" s="13">
        <v>9</v>
      </c>
    </row>
    <row r="36" spans="1:10" ht="25.35" customHeight="1" x14ac:dyDescent="0.25">
      <c r="A36" s="14" t="s">
        <v>22</v>
      </c>
      <c r="B36" s="15">
        <v>108720459.13000025</v>
      </c>
      <c r="C36" s="16">
        <v>99820849.300000042</v>
      </c>
      <c r="D36" s="16">
        <v>33187.339999999997</v>
      </c>
      <c r="E36" s="16">
        <v>312023041.54000002</v>
      </c>
      <c r="F36" s="16">
        <v>0</v>
      </c>
      <c r="G36" s="16">
        <v>49691955.959999979</v>
      </c>
      <c r="H36" s="16">
        <v>248266320.60999992</v>
      </c>
      <c r="I36" s="16">
        <v>185376403.75</v>
      </c>
      <c r="J36" s="17">
        <v>0</v>
      </c>
    </row>
    <row r="37" spans="1:10" ht="25.35" customHeight="1" x14ac:dyDescent="0.25">
      <c r="A37" s="18" t="s">
        <v>23</v>
      </c>
      <c r="B37" s="19">
        <v>254582619.15000013</v>
      </c>
      <c r="C37" s="20">
        <v>140945835.53</v>
      </c>
      <c r="D37" s="20">
        <v>111000</v>
      </c>
      <c r="E37" s="20">
        <v>362552776.1500001</v>
      </c>
      <c r="F37" s="20">
        <v>3000000</v>
      </c>
      <c r="G37" s="20">
        <v>93702839.679999992</v>
      </c>
      <c r="H37" s="20">
        <v>299957082.34999996</v>
      </c>
      <c r="I37" s="20">
        <v>202504162.87</v>
      </c>
      <c r="J37" s="21">
        <v>0</v>
      </c>
    </row>
    <row r="38" spans="1:10" ht="25.35" customHeight="1" x14ac:dyDescent="0.25">
      <c r="A38" s="18" t="s">
        <v>24</v>
      </c>
      <c r="B38" s="19">
        <v>108.72045913000025</v>
      </c>
      <c r="C38" s="20">
        <v>99.820849300000049</v>
      </c>
      <c r="D38" s="20">
        <v>3.3187339999999996E-2</v>
      </c>
      <c r="E38" s="20">
        <v>312.02304154000001</v>
      </c>
      <c r="F38" s="20">
        <v>0</v>
      </c>
      <c r="G38" s="20">
        <v>49.69195595999998</v>
      </c>
      <c r="H38" s="20">
        <v>248.26632060999992</v>
      </c>
      <c r="I38" s="20">
        <v>185.37640375000001</v>
      </c>
      <c r="J38" s="21">
        <v>0</v>
      </c>
    </row>
    <row r="39" spans="1:10" ht="25.35" customHeight="1" thickBot="1" x14ac:dyDescent="0.3">
      <c r="A39" s="22" t="s">
        <v>25</v>
      </c>
      <c r="B39" s="23">
        <v>254.58261915000011</v>
      </c>
      <c r="C39" s="24">
        <v>140.94583553000001</v>
      </c>
      <c r="D39" s="24">
        <v>0.111</v>
      </c>
      <c r="E39" s="24">
        <v>362.55277615000011</v>
      </c>
      <c r="F39" s="24">
        <v>3</v>
      </c>
      <c r="G39" s="24">
        <v>93.702839679999997</v>
      </c>
      <c r="H39" s="24">
        <v>299.95708234999995</v>
      </c>
      <c r="I39" s="24">
        <v>202.50416287000002</v>
      </c>
      <c r="J39" s="25">
        <v>0</v>
      </c>
    </row>
    <row r="40" spans="1:10" ht="13.8" thickTop="1" x14ac:dyDescent="0.25"/>
    <row r="42" spans="1:10" ht="20.399999999999999" x14ac:dyDescent="0.35">
      <c r="A42" s="6" t="s">
        <v>26</v>
      </c>
    </row>
    <row r="43" spans="1:10" x14ac:dyDescent="0.25">
      <c r="A43" s="3"/>
      <c r="B43" s="3"/>
      <c r="C43" s="3"/>
      <c r="D43" s="3"/>
      <c r="E43" s="3"/>
    </row>
    <row r="44" spans="1:10" ht="25.35" customHeight="1" x14ac:dyDescent="0.25">
      <c r="A44" s="26" t="s">
        <v>26</v>
      </c>
      <c r="B44" s="27">
        <f>F30</f>
        <v>564.21809133000011</v>
      </c>
    </row>
    <row r="45" spans="1:10" ht="25.35" customHeight="1" thickBot="1" x14ac:dyDescent="0.3">
      <c r="A45" s="22" t="s">
        <v>27</v>
      </c>
      <c r="B45" s="28">
        <f>G30</f>
        <v>21.683133920000003</v>
      </c>
    </row>
    <row r="46" spans="1:10" ht="13.8" thickTop="1" x14ac:dyDescent="0.25"/>
  </sheetData>
  <sheetProtection password="CB01" sheet="1" objects="1" scenarios="1"/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12</vt:i4>
      </vt:variant>
    </vt:vector>
  </HeadingPairs>
  <TitlesOfParts>
    <vt:vector size="17" baseType="lpstr">
      <vt:lpstr>Diba</vt:lpstr>
      <vt:lpstr>DibaAltres</vt:lpstr>
      <vt:lpstr>GrIngressos</vt:lpstr>
      <vt:lpstr>GrDespeses</vt:lpstr>
      <vt:lpstr>CGrafics</vt:lpstr>
      <vt:lpstr>GrDespeses!_12Àrea_d_impressió</vt:lpstr>
      <vt:lpstr>GrIngressos!_17Àrea_d_impressió</vt:lpstr>
      <vt:lpstr>Diba!_6Àrea_d_impressió</vt:lpstr>
      <vt:lpstr>DibaAltres!_7Àrea_d_impressió</vt:lpstr>
      <vt:lpstr>Diba!Àrea_d'impressió</vt:lpstr>
      <vt:lpstr>DibaAltres!Àrea_d'impressió</vt:lpstr>
      <vt:lpstr>GrDespeses!Àrea_d'impressió</vt:lpstr>
      <vt:lpstr>GrIngressos!Àrea_d'impressió</vt:lpstr>
      <vt:lpstr>pagdiba</vt:lpstr>
      <vt:lpstr>pagdibaaltres</vt:lpstr>
      <vt:lpstr>paggrdespeses</vt:lpstr>
      <vt:lpstr>paggringressos</vt:lpstr>
    </vt:vector>
  </TitlesOfParts>
  <Company>Diputació de Barcelona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sanzhs</dc:creator>
  <cp:lastModifiedBy>sanzhs</cp:lastModifiedBy>
  <dcterms:created xsi:type="dcterms:W3CDTF">2022-09-27T14:28:13Z</dcterms:created>
  <dcterms:modified xsi:type="dcterms:W3CDTF">2022-09-28T07:59:01Z</dcterms:modified>
</cp:coreProperties>
</file>