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Diba" sheetId="5" r:id="rId1"/>
    <sheet name="DibaAltres" sheetId="4" r:id="rId2"/>
    <sheet name="GrDespeses" sheetId="2" r:id="rId3"/>
    <sheet name="GrIngressos" sheetId="3" r:id="rId4"/>
    <sheet name="CGrafics" sheetId="1" r:id="rId5"/>
  </sheets>
  <externalReferences>
    <externalReference r:id="rId6"/>
  </externalReferences>
  <definedNames>
    <definedName name="_12Àrea_d_impressió" localSheetId="2">GrDespeses!$A$1:$L$84</definedName>
    <definedName name="_17Àrea_d_impressió" localSheetId="3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2">GrDespeses!$A$1:$L$84</definedName>
    <definedName name="_xlnm.Print_Area" localSheetId="3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45621"/>
</workbook>
</file>

<file path=xl/calcChain.xml><?xml version="1.0" encoding="utf-8"?>
<calcChain xmlns="http://schemas.openxmlformats.org/spreadsheetml/2006/main">
  <c r="K68" i="5" l="1"/>
  <c r="B59" i="5"/>
  <c r="B47" i="5"/>
  <c r="F44" i="5"/>
  <c r="K43" i="5"/>
  <c r="I44" i="5"/>
  <c r="H44" i="5"/>
  <c r="G44" i="5"/>
  <c r="K42" i="5"/>
  <c r="E44" i="5"/>
  <c r="D44" i="5"/>
  <c r="G41" i="5"/>
  <c r="K40" i="5"/>
  <c r="I41" i="5"/>
  <c r="H41" i="5"/>
  <c r="K39" i="5"/>
  <c r="E41" i="5"/>
  <c r="D41" i="5"/>
  <c r="K37" i="5"/>
  <c r="K36" i="5"/>
  <c r="K35" i="5"/>
  <c r="H38" i="5"/>
  <c r="H47" i="5" s="1"/>
  <c r="F38" i="5"/>
  <c r="D38" i="5"/>
  <c r="I38" i="5"/>
  <c r="G38" i="5"/>
  <c r="K33" i="5"/>
  <c r="E38" i="5"/>
  <c r="I22" i="5"/>
  <c r="E22" i="5"/>
  <c r="E56" i="5" s="1"/>
  <c r="K21" i="5"/>
  <c r="H22" i="5"/>
  <c r="H56" i="5" s="1"/>
  <c r="G22" i="5"/>
  <c r="F22" i="5"/>
  <c r="D22" i="5"/>
  <c r="D56" i="5" s="1"/>
  <c r="F19" i="5"/>
  <c r="K18" i="5"/>
  <c r="I19" i="5"/>
  <c r="I55" i="5" s="1"/>
  <c r="H19" i="5"/>
  <c r="G19" i="5"/>
  <c r="G55" i="5" s="1"/>
  <c r="K17" i="5"/>
  <c r="E19" i="5"/>
  <c r="D19" i="5"/>
  <c r="K15" i="5"/>
  <c r="K14" i="5"/>
  <c r="K13" i="5"/>
  <c r="I16" i="5"/>
  <c r="G16" i="5"/>
  <c r="K12" i="5"/>
  <c r="E16" i="5"/>
  <c r="H16" i="5"/>
  <c r="K11" i="5"/>
  <c r="D16" i="5"/>
  <c r="K7" i="5"/>
  <c r="K70" i="4"/>
  <c r="B25" i="4"/>
  <c r="I22" i="4"/>
  <c r="E22" i="4"/>
  <c r="K21" i="4"/>
  <c r="H22" i="4"/>
  <c r="G22" i="4"/>
  <c r="F22" i="4"/>
  <c r="D22" i="4"/>
  <c r="F19" i="4"/>
  <c r="K18" i="4"/>
  <c r="I19" i="4"/>
  <c r="H19" i="4"/>
  <c r="G19" i="4"/>
  <c r="E19" i="4"/>
  <c r="D19" i="4"/>
  <c r="K19" i="4" s="1"/>
  <c r="K15" i="4"/>
  <c r="K14" i="4"/>
  <c r="K13" i="4"/>
  <c r="I16" i="4"/>
  <c r="I25" i="4" s="1"/>
  <c r="G16" i="4"/>
  <c r="E16" i="4"/>
  <c r="K12" i="4"/>
  <c r="K11" i="4"/>
  <c r="H16" i="4"/>
  <c r="F16" i="4"/>
  <c r="D16" i="4"/>
  <c r="K7" i="4"/>
  <c r="L84" i="3"/>
  <c r="L84" i="2"/>
  <c r="B44" i="1"/>
  <c r="G39" i="1"/>
  <c r="C39" i="1"/>
  <c r="H38" i="1"/>
  <c r="D38" i="1"/>
  <c r="J39" i="1"/>
  <c r="I39" i="1"/>
  <c r="H39" i="1"/>
  <c r="F39" i="1"/>
  <c r="E39" i="1"/>
  <c r="D39" i="1"/>
  <c r="B39" i="1"/>
  <c r="J38" i="1"/>
  <c r="I38" i="1"/>
  <c r="G38" i="1"/>
  <c r="F38" i="1"/>
  <c r="E38" i="1"/>
  <c r="C38" i="1"/>
  <c r="B38" i="1"/>
  <c r="B45" i="1"/>
  <c r="B23" i="1"/>
  <c r="G18" i="1"/>
  <c r="C18" i="1"/>
  <c r="H17" i="1"/>
  <c r="D17" i="1"/>
  <c r="J18" i="1"/>
  <c r="I18" i="1"/>
  <c r="H18" i="1"/>
  <c r="F18" i="1"/>
  <c r="E18" i="1"/>
  <c r="D18" i="1"/>
  <c r="B18" i="1"/>
  <c r="J17" i="1"/>
  <c r="I17" i="1"/>
  <c r="G17" i="1"/>
  <c r="F17" i="1"/>
  <c r="E17" i="1"/>
  <c r="C17" i="1"/>
  <c r="B17" i="1"/>
  <c r="B24" i="1"/>
  <c r="I56" i="5" l="1"/>
  <c r="E55" i="5"/>
  <c r="D47" i="5"/>
  <c r="E25" i="4"/>
  <c r="H25" i="4"/>
  <c r="I54" i="5"/>
  <c r="I25" i="5"/>
  <c r="D25" i="4"/>
  <c r="K16" i="4"/>
  <c r="D25" i="5"/>
  <c r="D54" i="5"/>
  <c r="H25" i="5"/>
  <c r="H59" i="5" s="1"/>
  <c r="H54" i="5"/>
  <c r="G47" i="5"/>
  <c r="K44" i="5"/>
  <c r="E54" i="5"/>
  <c r="E25" i="5"/>
  <c r="K22" i="4"/>
  <c r="G25" i="5"/>
  <c r="G59" i="5" s="1"/>
  <c r="G54" i="5"/>
  <c r="K22" i="5"/>
  <c r="F56" i="5"/>
  <c r="K38" i="5"/>
  <c r="F25" i="4"/>
  <c r="G25" i="4"/>
  <c r="D55" i="5"/>
  <c r="H55" i="5"/>
  <c r="G56" i="5"/>
  <c r="E47" i="5"/>
  <c r="I47" i="5"/>
  <c r="K20" i="4"/>
  <c r="F16" i="5"/>
  <c r="K20" i="5"/>
  <c r="F41" i="5"/>
  <c r="K41" i="5" s="1"/>
  <c r="K19" i="5"/>
  <c r="K17" i="4"/>
  <c r="K34" i="5"/>
  <c r="D59" i="5" l="1"/>
  <c r="I59" i="5"/>
  <c r="F25" i="5"/>
  <c r="F54" i="5"/>
  <c r="K16" i="5"/>
  <c r="F55" i="5"/>
  <c r="E59" i="5"/>
  <c r="F47" i="5"/>
  <c r="K47" i="5" s="1"/>
  <c r="K25" i="4"/>
  <c r="F59" i="5" l="1"/>
  <c r="K25" i="5"/>
</calcChain>
</file>

<file path=xl/sharedStrings.xml><?xml version="1.0" encoding="utf-8"?>
<sst xmlns="http://schemas.openxmlformats.org/spreadsheetml/2006/main" count="141" uniqueCount="83">
  <si>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</si>
  <si>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</si>
  <si>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</si>
  <si>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</si>
  <si>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</si>
  <si>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</si>
  <si>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</si>
  <si>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</si>
  <si>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</si>
  <si>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</si>
  <si>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</si>
  <si>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</si>
  <si>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</si>
  <si>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</si>
  <si>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</si>
  <si>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</si>
  <si>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</si>
  <si>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</si>
  <si>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</si>
  <si>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</si>
  <si>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</si>
  <si>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</si>
  <si>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</si>
  <si>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</si>
  <si>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</si>
  <si>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</si>
  <si>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</si>
  <si>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</si>
  <si>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</si>
  <si>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</si>
  <si>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</si>
  <si>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</si>
  <si>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</si>
  <si>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</si>
  <si>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</si>
  <si>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</si>
  <si>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</si>
  <si>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</si>
  <si>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</si>
  <si>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</si>
  <si>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</si>
  <si>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</si>
  <si>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</si>
  <si>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</si>
  <si>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</si>
  <si>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</si>
  <si>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</si>
  <si>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</si>
  <si>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</si>
  <si>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</si>
  <si>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</si>
  <si>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</si>
  <si>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</si>
  <si>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</si>
  <si>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</si>
  <si>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</si>
  <si>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</si>
  <si>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</si>
  <si>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</si>
  <si>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</si>
  <si>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</si>
  <si>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</si>
  <si>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</si>
  <si>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</si>
  <si>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</si>
  <si>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</si>
  <si>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</si>
  <si>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</si>
  <si>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</si>
  <si>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</si>
  <si>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</si>
  <si>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</si>
  <si>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</si>
  <si>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</si>
  <si>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</si>
  <si>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</si>
  <si>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</si>
  <si>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</si>
  <si>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</si>
  <si>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</si>
  <si>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</si>
  <si>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31 de desembre de 2022</t>
  </si>
  <si>
    <t>liquidació del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</si>
</sst>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0.0%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right" vertical="center"/>
    </xf>
    <xf numFmtId="4" fontId="0" fillId="0" borderId="0" xfId="0" applyNumberFormat="1"/>
    <xf numFmtId="0" fontId="4" fillId="0" borderId="0" xfId="0" applyFont="1" applyAlignment="1">
      <alignment horizontal="left" indent="1"/>
    </xf>
    <xf numFmtId="0" fontId="2" fillId="0" borderId="0" xfId="0" applyFont="1"/>
    <xf numFmtId="0" fontId="5" fillId="0" borderId="0" xfId="0" applyFont="1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6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6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6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 indent="1"/>
    </xf>
    <xf numFmtId="0" fontId="13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Fill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Border="1" applyAlignment="1">
      <alignment horizontal="right" indent="1"/>
    </xf>
    <xf numFmtId="0" fontId="18" fillId="0" borderId="0" xfId="0" applyFont="1" applyBorder="1" applyAlignment="1">
      <alignment horizontal="left" indent="1"/>
    </xf>
    <xf numFmtId="0" fontId="0" fillId="0" borderId="0" xfId="0" applyBorder="1"/>
    <xf numFmtId="43" fontId="0" fillId="0" borderId="0" xfId="0" applyNumberFormat="1" applyBorder="1"/>
    <xf numFmtId="43" fontId="19" fillId="0" borderId="0" xfId="0" applyNumberFormat="1" applyFont="1" applyAlignment="1">
      <alignment horizontal="right"/>
    </xf>
    <xf numFmtId="43" fontId="0" fillId="0" borderId="0" xfId="0" applyNumberFormat="1"/>
    <xf numFmtId="0" fontId="8" fillId="0" borderId="26" xfId="0" applyFont="1" applyFill="1" applyBorder="1" applyAlignment="1">
      <alignment horizontal="center" wrapText="1"/>
    </xf>
    <xf numFmtId="43" fontId="8" fillId="0" borderId="26" xfId="0" applyNumberFormat="1" applyFont="1" applyFill="1" applyBorder="1" applyAlignment="1">
      <alignment horizontal="center" wrapText="1"/>
    </xf>
    <xf numFmtId="43" fontId="8" fillId="0" borderId="27" xfId="0" applyNumberFormat="1" applyFont="1" applyFill="1" applyBorder="1" applyAlignment="1">
      <alignment horizontal="center" wrapText="1"/>
    </xf>
    <xf numFmtId="49" fontId="8" fillId="0" borderId="26" xfId="0" applyNumberFormat="1" applyFont="1" applyFill="1" applyBorder="1" applyAlignment="1">
      <alignment horizontal="center" wrapText="1"/>
    </xf>
    <xf numFmtId="0" fontId="8" fillId="0" borderId="29" xfId="0" quotePrefix="1" applyFont="1" applyFill="1" applyBorder="1" applyAlignment="1">
      <alignment horizontal="center" vertical="center" wrapText="1"/>
    </xf>
    <xf numFmtId="0" fontId="8" fillId="0" borderId="27" xfId="0" quotePrefix="1" applyFont="1" applyFill="1" applyBorder="1" applyAlignment="1">
      <alignment horizontal="center" vertical="center" wrapText="1"/>
    </xf>
    <xf numFmtId="0" fontId="21" fillId="0" borderId="30" xfId="0" applyNumberFormat="1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43" fontId="21" fillId="0" borderId="31" xfId="0" applyNumberFormat="1" applyFont="1" applyBorder="1"/>
    <xf numFmtId="43" fontId="21" fillId="0" borderId="32" xfId="0" applyNumberFormat="1" applyFont="1" applyBorder="1"/>
    <xf numFmtId="43" fontId="21" fillId="0" borderId="33" xfId="0" applyNumberFormat="1" applyFont="1" applyBorder="1"/>
    <xf numFmtId="43" fontId="21" fillId="0" borderId="34" xfId="0" applyNumberFormat="1" applyFont="1" applyBorder="1" applyAlignment="1">
      <alignment horizontal="right"/>
    </xf>
    <xf numFmtId="43" fontId="21" fillId="0" borderId="0" xfId="0" applyNumberFormat="1" applyFont="1" applyBorder="1" applyAlignment="1">
      <alignment horizontal="right"/>
    </xf>
    <xf numFmtId="165" fontId="22" fillId="0" borderId="30" xfId="0" applyNumberFormat="1" applyFont="1" applyBorder="1" applyAlignment="1">
      <alignment horizontal="right"/>
    </xf>
    <xf numFmtId="43" fontId="21" fillId="0" borderId="35" xfId="0" applyNumberFormat="1" applyFont="1" applyBorder="1"/>
    <xf numFmtId="43" fontId="21" fillId="0" borderId="36" xfId="0" applyNumberFormat="1" applyFont="1" applyBorder="1" applyAlignment="1">
      <alignment horizontal="right"/>
    </xf>
    <xf numFmtId="0" fontId="23" fillId="0" borderId="37" xfId="0" applyNumberFormat="1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43" fontId="23" fillId="0" borderId="40" xfId="0" applyNumberFormat="1" applyFont="1" applyBorder="1"/>
    <xf numFmtId="43" fontId="23" fillId="0" borderId="41" xfId="0" applyNumberFormat="1" applyFont="1" applyBorder="1"/>
    <xf numFmtId="165" fontId="25" fillId="0" borderId="42" xfId="1" applyNumberFormat="1" applyFont="1" applyBorder="1" applyAlignment="1">
      <alignment horizontal="right"/>
    </xf>
    <xf numFmtId="43" fontId="21" fillId="0" borderId="43" xfId="0" applyNumberFormat="1" applyFont="1" applyBorder="1"/>
    <xf numFmtId="0" fontId="21" fillId="0" borderId="0" xfId="0" applyNumberFormat="1" applyFont="1" applyBorder="1" applyAlignment="1">
      <alignment horizontal="left" indent="1"/>
    </xf>
    <xf numFmtId="4" fontId="21" fillId="0" borderId="0" xfId="0" applyNumberFormat="1" applyFont="1" applyBorder="1" applyAlignment="1">
      <alignment horizontal="left"/>
    </xf>
    <xf numFmtId="43" fontId="21" fillId="0" borderId="44" xfId="0" applyNumberFormat="1" applyFont="1" applyBorder="1"/>
    <xf numFmtId="43" fontId="21" fillId="0" borderId="45" xfId="0" applyNumberFormat="1" applyFont="1" applyBorder="1"/>
    <xf numFmtId="43" fontId="21" fillId="0" borderId="46" xfId="0" applyNumberFormat="1" applyFont="1" applyBorder="1"/>
    <xf numFmtId="43" fontId="21" fillId="0" borderId="47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43" fontId="21" fillId="0" borderId="48" xfId="0" applyNumberFormat="1" applyFont="1" applyBorder="1"/>
    <xf numFmtId="43" fontId="21" fillId="0" borderId="49" xfId="0" applyNumberFormat="1" applyFont="1" applyBorder="1"/>
    <xf numFmtId="43" fontId="21" fillId="0" borderId="50" xfId="0" applyNumberFormat="1" applyFont="1" applyBorder="1"/>
    <xf numFmtId="43" fontId="21" fillId="0" borderId="51" xfId="0" applyNumberFormat="1" applyFont="1" applyBorder="1" applyAlignment="1">
      <alignment horizontal="right"/>
    </xf>
    <xf numFmtId="165" fontId="22" fillId="0" borderId="52" xfId="0" applyNumberFormat="1" applyFont="1" applyBorder="1" applyAlignment="1">
      <alignment horizontal="right"/>
    </xf>
    <xf numFmtId="0" fontId="0" fillId="0" borderId="0" xfId="0" applyNumberFormat="1"/>
    <xf numFmtId="165" fontId="26" fillId="0" borderId="0" xfId="0" applyNumberFormat="1" applyFont="1"/>
    <xf numFmtId="0" fontId="20" fillId="0" borderId="0" xfId="0" applyFont="1" applyAlignment="1">
      <alignment horizontal="right" vertical="center"/>
    </xf>
    <xf numFmtId="43" fontId="27" fillId="0" borderId="53" xfId="0" applyNumberFormat="1" applyFont="1" applyFill="1" applyBorder="1" applyAlignment="1">
      <alignment horizontal="right" vertical="center"/>
    </xf>
    <xf numFmtId="43" fontId="27" fillId="0" borderId="0" xfId="0" applyNumberFormat="1" applyFont="1" applyFill="1" applyBorder="1" applyAlignment="1">
      <alignment horizontal="right" vertical="center"/>
    </xf>
    <xf numFmtId="165" fontId="25" fillId="0" borderId="42" xfId="1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 indent="1"/>
    </xf>
    <xf numFmtId="0" fontId="0" fillId="0" borderId="0" xfId="0" applyFill="1" applyBorder="1"/>
    <xf numFmtId="43" fontId="0" fillId="0" borderId="0" xfId="0" applyNumberFormat="1" applyFill="1" applyBorder="1"/>
    <xf numFmtId="0" fontId="8" fillId="0" borderId="0" xfId="0" applyFont="1" applyFill="1" applyBorder="1" applyAlignment="1">
      <alignment horizontal="center" wrapText="1"/>
    </xf>
    <xf numFmtId="43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left" indent="1"/>
    </xf>
    <xf numFmtId="4" fontId="21" fillId="0" borderId="0" xfId="0" applyNumberFormat="1" applyFont="1" applyFill="1" applyBorder="1" applyAlignment="1">
      <alignment horizontal="left"/>
    </xf>
    <xf numFmtId="43" fontId="2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>
      <alignment horizontal="left" indent="1"/>
    </xf>
    <xf numFmtId="4" fontId="23" fillId="0" borderId="0" xfId="0" applyNumberFormat="1" applyFont="1" applyFill="1" applyBorder="1" applyAlignment="1">
      <alignment horizontal="left"/>
    </xf>
    <xf numFmtId="0" fontId="24" fillId="0" borderId="0" xfId="0" applyFont="1" applyFill="1" applyBorder="1"/>
    <xf numFmtId="43" fontId="23" fillId="0" borderId="0" xfId="0" applyNumberFormat="1" applyFont="1" applyFill="1" applyBorder="1"/>
    <xf numFmtId="165" fontId="25" fillId="0" borderId="0" xfId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0" xfId="0" applyNumberFormat="1" applyFill="1" applyBorder="1"/>
    <xf numFmtId="165" fontId="26" fillId="0" borderId="0" xfId="0" applyNumberFormat="1" applyFont="1" applyFill="1" applyBorder="1"/>
    <xf numFmtId="0" fontId="20" fillId="0" borderId="0" xfId="0" applyFont="1" applyFill="1" applyBorder="1" applyAlignment="1">
      <alignment horizontal="right" vertical="center"/>
    </xf>
    <xf numFmtId="165" fontId="25" fillId="0" borderId="0" xfId="1" applyNumberFormat="1" applyFont="1" applyFill="1" applyBorder="1" applyAlignment="1">
      <alignment horizontal="right" vertical="center"/>
    </xf>
    <xf numFmtId="43" fontId="21" fillId="0" borderId="54" xfId="0" applyNumberFormat="1" applyFont="1" applyBorder="1"/>
    <xf numFmtId="43" fontId="21" fillId="0" borderId="34" xfId="0" applyNumberFormat="1" applyFont="1" applyBorder="1"/>
    <xf numFmtId="43" fontId="21" fillId="0" borderId="55" xfId="0" applyNumberFormat="1" applyFont="1" applyBorder="1"/>
    <xf numFmtId="43" fontId="21" fillId="0" borderId="56" xfId="0" applyNumberFormat="1" applyFont="1" applyBorder="1"/>
    <xf numFmtId="43" fontId="21" fillId="0" borderId="57" xfId="0" applyNumberFormat="1" applyFont="1" applyBorder="1"/>
    <xf numFmtId="43" fontId="21" fillId="0" borderId="41" xfId="0" applyNumberFormat="1" applyFont="1" applyBorder="1"/>
    <xf numFmtId="43" fontId="21" fillId="0" borderId="58" xfId="0" applyNumberFormat="1" applyFont="1" applyBorder="1"/>
    <xf numFmtId="43" fontId="23" fillId="0" borderId="42" xfId="0" applyNumberFormat="1" applyFont="1" applyBorder="1"/>
    <xf numFmtId="43" fontId="21" fillId="0" borderId="59" xfId="0" applyNumberFormat="1" applyFont="1" applyBorder="1"/>
    <xf numFmtId="43" fontId="21" fillId="0" borderId="47" xfId="0" applyNumberFormat="1" applyFont="1" applyBorder="1"/>
    <xf numFmtId="43" fontId="21" fillId="0" borderId="60" xfId="0" applyNumberFormat="1" applyFont="1" applyBorder="1"/>
    <xf numFmtId="4" fontId="21" fillId="0" borderId="0" xfId="0" applyNumberFormat="1" applyFont="1" applyBorder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0" fontId="20" fillId="0" borderId="0" xfId="0" applyNumberFormat="1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  <xf numFmtId="0" fontId="20" fillId="0" borderId="0" xfId="0" applyNumberFormat="1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1.060,12</c:v>
                  </c:pt>
                  <c:pt idx="1">
                    <c:v>1.394,22</c:v>
                  </c:pt>
                  <c:pt idx="2">
                    <c:v>1.213,66</c:v>
                  </c:pt>
                  <c:pt idx="3">
                    <c:v>955,34</c:v>
                  </c:pt>
                  <c:pt idx="4">
                    <c:v>953,55</c:v>
                  </c:pt>
                  <c:pt idx="5">
                    <c:v>1,79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1060.1200000000003</c:v>
                </c:pt>
                <c:pt idx="1">
                  <c:v>1394.2214605199999</c:v>
                </c:pt>
                <c:pt idx="2">
                  <c:v>1213.6620738699996</c:v>
                </c:pt>
                <c:pt idx="3">
                  <c:v>955.33652000999984</c:v>
                </c:pt>
                <c:pt idx="4">
                  <c:v>953.54751729999987</c:v>
                </c:pt>
                <c:pt idx="5">
                  <c:v>1.7890027099999999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B0-4D21-BCDF-317F93AE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6285568"/>
        <c:axId val="136287360"/>
        <c:axId val="0"/>
      </c:bar3DChart>
      <c:catAx>
        <c:axId val="136285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628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2873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628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218.34969878999976</c:v>
                </c:pt>
                <c:pt idx="1">
                  <c:v>121.09187261</c:v>
                </c:pt>
                <c:pt idx="2">
                  <c:v>3.5430259999999998E-2</c:v>
                </c:pt>
                <c:pt idx="3">
                  <c:v>349.55009474999986</c:v>
                </c:pt>
                <c:pt idx="4">
                  <c:v>0</c:v>
                </c:pt>
                <c:pt idx="5">
                  <c:v>63.718488420000021</c:v>
                </c:pt>
                <c:pt idx="6">
                  <c:v>263.62916959</c:v>
                </c:pt>
                <c:pt idx="7">
                  <c:v>197.28731944999998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40-4853-BC33-8CA9D7C1D06F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254.58261915000006</c:v>
                </c:pt>
                <c:pt idx="1">
                  <c:v>142.18942781000001</c:v>
                </c:pt>
                <c:pt idx="2">
                  <c:v>0.111</c:v>
                </c:pt>
                <c:pt idx="3">
                  <c:v>374.89103977000002</c:v>
                </c:pt>
                <c:pt idx="4">
                  <c:v>3</c:v>
                </c:pt>
                <c:pt idx="5">
                  <c:v>93.721918669999994</c:v>
                </c:pt>
                <c:pt idx="6">
                  <c:v>323.22129224999992</c:v>
                </c:pt>
                <c:pt idx="7">
                  <c:v>202.50416287000002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40-4853-BC33-8CA9D7C1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0270592"/>
        <c:axId val="140296960"/>
        <c:axId val="0"/>
      </c:bar3DChart>
      <c:catAx>
        <c:axId val="140270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029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2969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4027059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07-4F7C-93DA-3E602714A72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07-4F7C-93DA-3E602714A726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7-4F7C-93DA-3E602714A726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7-4F7C-93DA-3E602714A72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953.54751729999987</c:v>
                </c:pt>
                <c:pt idx="1">
                  <c:v>1.7890027099999999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007-4F7C-93DA-3E602714A72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1.060,12</c:v>
                  </c:pt>
                  <c:pt idx="1">
                    <c:v>1.394,22</c:v>
                  </c:pt>
                  <c:pt idx="2">
                    <c:v>1.093,30</c:v>
                  </c:pt>
                  <c:pt idx="3">
                    <c:v>1.079,36</c:v>
                  </c:pt>
                  <c:pt idx="4">
                    <c:v>13,93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1060.1199999999999</c:v>
                </c:pt>
                <c:pt idx="1">
                  <c:v>1394.2214605199999</c:v>
                </c:pt>
                <c:pt idx="2">
                  <c:v>1093.2954424</c:v>
                </c:pt>
                <c:pt idx="3">
                  <c:v>1079.3649384599998</c:v>
                </c:pt>
                <c:pt idx="4">
                  <c:v>13.930503939999999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06-4BDA-A9A0-CAD31E3C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5790592"/>
        <c:axId val="135792128"/>
        <c:axId val="0"/>
      </c:bar3DChart>
      <c:catAx>
        <c:axId val="135790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579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792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579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149.30304348000001</c:v>
                </c:pt>
                <c:pt idx="1">
                  <c:v>103.41171491</c:v>
                </c:pt>
                <c:pt idx="2">
                  <c:v>8.4623273100000009</c:v>
                </c:pt>
                <c:pt idx="3">
                  <c:v>630.25432105999994</c:v>
                </c:pt>
                <c:pt idx="4">
                  <c:v>3.67828818</c:v>
                </c:pt>
                <c:pt idx="5">
                  <c:v>0.10569266000000001</c:v>
                </c:pt>
                <c:pt idx="6">
                  <c:v>6.7762653100000003</c:v>
                </c:pt>
                <c:pt idx="7">
                  <c:v>191.30378949000001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53-4F1A-8572-91223DD0DC5C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152.8845</c:v>
                </c:pt>
                <c:pt idx="1">
                  <c:v>112.76300000000001</c:v>
                </c:pt>
                <c:pt idx="2">
                  <c:v>4.4417</c:v>
                </c:pt>
                <c:pt idx="3">
                  <c:v>617.47633340999982</c:v>
                </c:pt>
                <c:pt idx="4">
                  <c:v>2.49925</c:v>
                </c:pt>
                <c:pt idx="5">
                  <c:v>0</c:v>
                </c:pt>
                <c:pt idx="6">
                  <c:v>3.5085999999999999</c:v>
                </c:pt>
                <c:pt idx="7">
                  <c:v>500.64807711000003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53-4F1A-8572-91223DD0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5835648"/>
        <c:axId val="135837184"/>
        <c:axId val="0"/>
      </c:bar3DChart>
      <c:catAx>
        <c:axId val="13583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583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371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3583564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C7E-4B30-8747-C25CC080B3F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7E-4B30-8747-C25CC080B3FC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B30-8747-C25CC080B3FC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B30-8747-C25CC080B3F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1079.3649384599998</c:v>
                </c:pt>
                <c:pt idx="1">
                  <c:v>13.930503939999999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7E-4B30-8747-C25CC080B3F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="" xmlns:a16="http://schemas.microsoft.com/office/drawing/2014/main" id="{00000000-0008-0000-4700-000001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="" xmlns:a16="http://schemas.microsoft.com/office/drawing/2014/main" id="{00000000-0008-0000-4700-000002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="" xmlns:a16="http://schemas.microsoft.com/office/drawing/2014/main" id="{00000000-0008-0000-4700-000003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="" xmlns:a16="http://schemas.microsoft.com/office/drawing/2014/main" id="{00000000-0008-0000-4700-000006A801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="" xmlns:a16="http://schemas.microsoft.com/office/drawing/2014/main" id="{00000000-0008-0000-4700-00000BA801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="" xmlns:a16="http://schemas.microsoft.com/office/drawing/2014/main" id="{00000000-0008-0000-4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="" xmlns:a16="http://schemas.microsoft.com/office/drawing/2014/main" id="{00000000-0008-0000-4800-000002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="" xmlns:a16="http://schemas.microsoft.com/office/drawing/2014/main" id="{00000000-0008-0000-4800-00000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="" xmlns:a16="http://schemas.microsoft.com/office/drawing/2014/main" id="{00000000-0008-0000-4800-000007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00000000-0008-0000-4800-000012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="" xmlns:a16="http://schemas.microsoft.com/office/drawing/2014/main" id="{00000000-0008-0000-4800-000019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="" xmlns:a16="http://schemas.microsoft.com/office/drawing/2014/main" id="{00000000-0008-0000-4800-00001A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="" xmlns:a16="http://schemas.microsoft.com/office/drawing/2014/main" id="{00000000-0008-0000-4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O/Dades/Tec1/Comptabilitat/CPressupostaria/Estats2022%20-%20c&#242;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Recursos Humans, Hisenda i Serveis Interns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liquidació del pressupost</v>
          </cell>
        </row>
        <row r="13">
          <cell r="C13" t="str">
            <v>liquidació</v>
          </cell>
        </row>
        <row r="16">
          <cell r="C16" t="str">
            <v>31 de desembre de 2022</v>
          </cell>
        </row>
        <row r="19">
          <cell r="C19">
            <v>44926</v>
          </cell>
        </row>
        <row r="20">
          <cell r="C20">
            <v>31</v>
          </cell>
        </row>
        <row r="21">
          <cell r="C21">
            <v>12</v>
          </cell>
        </row>
        <row r="22">
          <cell r="C22">
            <v>2022</v>
          </cell>
        </row>
        <row r="23">
          <cell r="C23" t="str">
            <v/>
          </cell>
        </row>
        <row r="24">
          <cell r="C24">
            <v>44987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D40"/>
          <cell r="E40"/>
          <cell r="F40" t="str">
            <v>estat d'ingressos i despeses</v>
          </cell>
          <cell r="G40"/>
          <cell r="H40"/>
        </row>
        <row r="41">
          <cell r="B41">
            <v>2</v>
          </cell>
          <cell r="C41" t="str">
            <v>pressupost d'exercicis tancats</v>
          </cell>
          <cell r="D41"/>
          <cell r="E41"/>
          <cell r="F41" t="str">
            <v>estat d'ingressos i despeses</v>
          </cell>
          <cell r="G41"/>
          <cell r="H41"/>
        </row>
        <row r="42">
          <cell r="B42">
            <v>3</v>
          </cell>
          <cell r="C42" t="str">
            <v>comparatiu amb l'exercici 2021</v>
          </cell>
          <cell r="D42"/>
          <cell r="E42"/>
          <cell r="F42" t="str">
            <v>estat d'ingressos i despeses</v>
          </cell>
          <cell r="G42"/>
          <cell r="H42"/>
        </row>
        <row r="43">
          <cell r="B43">
            <v>4</v>
          </cell>
          <cell r="C43" t="str">
            <v>moviments de tresoreria</v>
          </cell>
          <cell r="D43"/>
          <cell r="E43"/>
          <cell r="F43" t="str">
            <v>pressupostaris / no pressupostaris</v>
          </cell>
          <cell r="G43"/>
          <cell r="H43"/>
        </row>
        <row r="44">
          <cell r="B44">
            <v>5</v>
          </cell>
          <cell r="C44" t="str">
            <v>conceptes no pressupostaris</v>
          </cell>
          <cell r="D44"/>
          <cell r="E44"/>
          <cell r="F44" t="str">
            <v>saldos deutors / saldos creditors</v>
          </cell>
          <cell r="G44"/>
          <cell r="H44"/>
        </row>
        <row r="45">
          <cell r="B45">
            <v>5.01</v>
          </cell>
          <cell r="C45" t="str">
            <v>liquidació del pressupost</v>
          </cell>
          <cell r="D45"/>
          <cell r="E45"/>
          <cell r="F45"/>
          <cell r="G45"/>
          <cell r="H45"/>
        </row>
        <row r="46">
          <cell r="B46">
            <v>5.01</v>
          </cell>
          <cell r="C46" t="str">
            <v>romanent líquid de tresoreria</v>
          </cell>
          <cell r="D46"/>
          <cell r="E46"/>
          <cell r="F46"/>
          <cell r="G46"/>
          <cell r="H46"/>
        </row>
        <row r="47">
          <cell r="B47">
            <v>5.01</v>
          </cell>
          <cell r="C47" t="str">
            <v>quadre de comandament</v>
          </cell>
          <cell r="D47"/>
          <cell r="E47"/>
          <cell r="F47"/>
          <cell r="G47"/>
          <cell r="H47"/>
        </row>
        <row r="48">
          <cell r="B48">
            <v>5.01</v>
          </cell>
          <cell r="C48" t="str">
            <v>altres dades de tancament</v>
          </cell>
          <cell r="D48"/>
          <cell r="E48"/>
          <cell r="F48"/>
          <cell r="G48"/>
          <cell r="H48"/>
        </row>
        <row r="49">
          <cell r="B49">
            <v>6</v>
          </cell>
          <cell r="C49" t="str">
            <v>pressupost dels organismes autònoms</v>
          </cell>
          <cell r="D49"/>
          <cell r="E49"/>
          <cell r="F49" t="str">
            <v>estat d'ingressos i despeses</v>
          </cell>
          <cell r="G49"/>
          <cell r="H49"/>
        </row>
        <row r="50">
          <cell r="B50">
            <v>7</v>
          </cell>
          <cell r="C50" t="str">
            <v>pressupost de consorcis</v>
          </cell>
          <cell r="D50"/>
          <cell r="E50"/>
          <cell r="F50" t="str">
            <v>estat d'ingressos i despeses</v>
          </cell>
          <cell r="G50"/>
          <cell r="H50"/>
        </row>
        <row r="51">
          <cell r="B51">
            <v>7.01</v>
          </cell>
          <cell r="C51" t="str">
            <v>liquidació del pressupost - ingressos</v>
          </cell>
          <cell r="D51"/>
          <cell r="E51"/>
          <cell r="F51" t="str">
            <v>per àrea i direcció/gerència</v>
          </cell>
          <cell r="G51"/>
          <cell r="H51"/>
        </row>
        <row r="52">
          <cell r="B52">
            <v>7.01</v>
          </cell>
          <cell r="C52" t="str">
            <v>liquidació del pressupost - despeses</v>
          </cell>
          <cell r="D52"/>
          <cell r="E52"/>
          <cell r="F52" t="str">
            <v>per àrea i direcció/gerència</v>
          </cell>
          <cell r="G52"/>
          <cell r="H52"/>
        </row>
        <row r="53">
          <cell r="B53">
            <v>7.01</v>
          </cell>
          <cell r="C53" t="str">
            <v>romanents de crèdit</v>
          </cell>
          <cell r="D53"/>
          <cell r="E53"/>
          <cell r="F53" t="str">
            <v>per àrea i direcció/gerència</v>
          </cell>
          <cell r="G53"/>
          <cell r="H53"/>
        </row>
        <row r="54">
          <cell r="B54">
            <v>7.01</v>
          </cell>
          <cell r="C54" t="str">
            <v>despeses d'anys anteriors</v>
          </cell>
          <cell r="D54"/>
          <cell r="E54"/>
          <cell r="F54" t="str">
            <v>per àrea i direcció/gerència</v>
          </cell>
          <cell r="G54"/>
          <cell r="H54"/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44926</v>
          </cell>
          <cell r="E4">
            <v>44942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K68"/>
  <sheetViews>
    <sheetView showGridLines="0" tabSelected="1" workbookViewId="0">
      <pane ySplit="1" topLeftCell="A2" activePane="bottomLeft" state="frozen"/>
      <selection activeCell="H30" sqref="H30"/>
      <selection pane="bottomLeft" activeCell="A3" sqref="A3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5" t="s">
        <v>29</v>
      </c>
      <c r="B1" s="35"/>
      <c r="J1" s="36"/>
      <c r="K1" s="37"/>
    </row>
    <row r="2" spans="1:11" ht="18" x14ac:dyDescent="0.25">
      <c r="A2" s="35" t="s">
        <v>29</v>
      </c>
      <c r="B2" s="35"/>
      <c r="K2" s="38"/>
    </row>
    <row r="3" spans="1:11" ht="33" customHeight="1" thickBot="1" x14ac:dyDescent="0.4">
      <c r="A3" s="39" t="s">
        <v>82</v>
      </c>
      <c r="B3" s="39"/>
      <c r="C3" s="40"/>
      <c r="D3" s="40"/>
      <c r="E3" s="40"/>
      <c r="F3" s="40"/>
      <c r="G3" s="40"/>
      <c r="H3" s="40"/>
      <c r="I3" s="40"/>
      <c r="J3" s="40"/>
      <c r="K3" s="41" t="s">
        <v>30</v>
      </c>
    </row>
    <row r="4" spans="1:11" ht="27" x14ac:dyDescent="0.35">
      <c r="A4" s="42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4" t="s">
        <v>81</v>
      </c>
    </row>
    <row r="5" spans="1:11" x14ac:dyDescent="0.2">
      <c r="H5" t="s">
        <v>29</v>
      </c>
    </row>
    <row r="7" spans="1:11" ht="33.75" x14ac:dyDescent="0.5">
      <c r="A7" s="45" t="s">
        <v>1</v>
      </c>
      <c r="H7" s="49"/>
      <c r="I7" s="49"/>
      <c r="J7" s="49"/>
      <c r="K7" s="48" t="str">
        <f>nota1</f>
        <v xml:space="preserve"> </v>
      </c>
    </row>
    <row r="8" spans="1:11" ht="20.100000000000001" customHeight="1" thickBot="1" x14ac:dyDescent="0.55000000000000004">
      <c r="A8" s="45"/>
      <c r="H8" s="49"/>
      <c r="I8" s="49"/>
      <c r="J8" s="49"/>
      <c r="K8" s="49"/>
    </row>
    <row r="9" spans="1:11" ht="40.35" customHeight="1" x14ac:dyDescent="0.25">
      <c r="A9" s="150" t="s">
        <v>32</v>
      </c>
      <c r="B9" s="151"/>
      <c r="D9" s="50" t="s">
        <v>58</v>
      </c>
      <c r="E9" s="50" t="s">
        <v>59</v>
      </c>
      <c r="F9" s="50" t="s">
        <v>60</v>
      </c>
      <c r="G9" s="50" t="s">
        <v>61</v>
      </c>
      <c r="H9" s="50" t="s">
        <v>62</v>
      </c>
      <c r="I9" s="50" t="s">
        <v>6</v>
      </c>
      <c r="J9" s="52"/>
      <c r="K9" s="53" t="s">
        <v>63</v>
      </c>
    </row>
    <row r="10" spans="1:11" ht="20.100000000000001" customHeight="1" thickBot="1" x14ac:dyDescent="0.25">
      <c r="A10" s="152"/>
      <c r="B10" s="152"/>
      <c r="D10" s="54" t="s">
        <v>39</v>
      </c>
      <c r="E10" s="54" t="s">
        <v>40</v>
      </c>
      <c r="F10" s="54" t="s">
        <v>64</v>
      </c>
      <c r="G10" s="54" t="s">
        <v>42</v>
      </c>
      <c r="H10" s="54" t="s">
        <v>43</v>
      </c>
      <c r="I10" s="54" t="s">
        <v>65</v>
      </c>
      <c r="J10" s="55"/>
      <c r="K10" s="54" t="s">
        <v>45</v>
      </c>
    </row>
    <row r="11" spans="1:11" ht="28.35" customHeight="1" x14ac:dyDescent="0.3">
      <c r="A11" s="56">
        <v>1</v>
      </c>
      <c r="B11" s="57" t="s">
        <v>66</v>
      </c>
      <c r="D11" s="72">
        <v>152884500</v>
      </c>
      <c r="E11" s="59">
        <v>0</v>
      </c>
      <c r="F11" s="60">
        <v>152884500</v>
      </c>
      <c r="G11" s="115">
        <v>149303043.48000002</v>
      </c>
      <c r="H11" s="59">
        <v>140712292.98000002</v>
      </c>
      <c r="I11" s="116">
        <v>8590750.5</v>
      </c>
      <c r="J11" s="62"/>
      <c r="K11" s="63">
        <f t="shared" ref="K11:K22" si="0">IF(F11=0,0,G11/F11)</f>
        <v>0.97657410319554971</v>
      </c>
    </row>
    <row r="12" spans="1:11" ht="16.5" x14ac:dyDescent="0.3">
      <c r="A12" s="56">
        <v>2</v>
      </c>
      <c r="B12" s="57" t="s">
        <v>67</v>
      </c>
      <c r="D12" s="58">
        <v>112763000</v>
      </c>
      <c r="E12" s="59">
        <v>0</v>
      </c>
      <c r="F12" s="64">
        <v>112763000</v>
      </c>
      <c r="G12" s="117">
        <v>103411714.91</v>
      </c>
      <c r="H12" s="59">
        <v>103411714.91</v>
      </c>
      <c r="I12" s="116">
        <v>0</v>
      </c>
      <c r="J12" s="62"/>
      <c r="K12" s="63">
        <f t="shared" si="0"/>
        <v>0.91707133465764479</v>
      </c>
    </row>
    <row r="13" spans="1:11" ht="16.5" x14ac:dyDescent="0.3">
      <c r="A13" s="56">
        <v>3</v>
      </c>
      <c r="B13" s="57" t="s">
        <v>68</v>
      </c>
      <c r="D13" s="58">
        <v>4441700</v>
      </c>
      <c r="E13" s="59">
        <v>0</v>
      </c>
      <c r="F13" s="64">
        <v>4441700</v>
      </c>
      <c r="G13" s="117">
        <v>8462327.3100000005</v>
      </c>
      <c r="H13" s="59">
        <v>7143197.0099999998</v>
      </c>
      <c r="I13" s="116">
        <v>1319130.3000000003</v>
      </c>
      <c r="J13" s="62"/>
      <c r="K13" s="63">
        <f t="shared" si="0"/>
        <v>1.9052001058153412</v>
      </c>
    </row>
    <row r="14" spans="1:11" ht="16.5" x14ac:dyDescent="0.3">
      <c r="A14" s="56">
        <v>4</v>
      </c>
      <c r="B14" s="57" t="s">
        <v>49</v>
      </c>
      <c r="D14" s="58">
        <v>594247950</v>
      </c>
      <c r="E14" s="59">
        <v>23228383.41</v>
      </c>
      <c r="F14" s="64">
        <v>617476333.40999985</v>
      </c>
      <c r="G14" s="117">
        <v>630254321.05999994</v>
      </c>
      <c r="H14" s="59">
        <v>626864214.17999971</v>
      </c>
      <c r="I14" s="116">
        <v>3390106.88</v>
      </c>
      <c r="J14" s="62"/>
      <c r="K14" s="63">
        <f t="shared" si="0"/>
        <v>1.0206938905325067</v>
      </c>
    </row>
    <row r="15" spans="1:11" ht="17.25" thickBot="1" x14ac:dyDescent="0.35">
      <c r="A15" s="73">
        <v>5</v>
      </c>
      <c r="B15" s="74" t="s">
        <v>69</v>
      </c>
      <c r="D15" s="75">
        <v>2499250</v>
      </c>
      <c r="E15" s="118">
        <v>0</v>
      </c>
      <c r="F15" s="119">
        <v>2499250</v>
      </c>
      <c r="G15" s="120">
        <v>3678288.18</v>
      </c>
      <c r="H15" s="118">
        <v>3477237.21</v>
      </c>
      <c r="I15" s="121">
        <v>201050.96999999997</v>
      </c>
      <c r="J15" s="62"/>
      <c r="K15" s="63">
        <f t="shared" si="0"/>
        <v>1.471756799039712</v>
      </c>
    </row>
    <row r="16" spans="1:11" ht="17.25" thickBot="1" x14ac:dyDescent="0.35">
      <c r="A16" s="66"/>
      <c r="B16" s="67" t="s">
        <v>70</v>
      </c>
      <c r="C16" s="68"/>
      <c r="D16" s="69">
        <f t="shared" ref="D16:I16" si="1">SUM(D11:D15)</f>
        <v>866836400</v>
      </c>
      <c r="E16" s="69">
        <f t="shared" si="1"/>
        <v>23228383.41</v>
      </c>
      <c r="F16" s="122">
        <f t="shared" si="1"/>
        <v>890064783.40999985</v>
      </c>
      <c r="G16" s="69">
        <f>SUM(G11:G15)</f>
        <v>895109694.93999994</v>
      </c>
      <c r="H16" s="69">
        <f>SUM(H11:H15)</f>
        <v>881608656.28999972</v>
      </c>
      <c r="I16" s="69">
        <f t="shared" si="1"/>
        <v>13501038.65</v>
      </c>
      <c r="J16" s="70"/>
      <c r="K16" s="71">
        <f t="shared" si="0"/>
        <v>1.0056680273436638</v>
      </c>
    </row>
    <row r="17" spans="1:11" ht="28.35" customHeight="1" x14ac:dyDescent="0.3">
      <c r="A17" s="56">
        <v>6</v>
      </c>
      <c r="B17" s="57" t="s">
        <v>71</v>
      </c>
      <c r="D17" s="72">
        <v>0</v>
      </c>
      <c r="E17" s="59">
        <v>0</v>
      </c>
      <c r="F17" s="64">
        <v>0</v>
      </c>
      <c r="G17" s="117">
        <v>105692.66</v>
      </c>
      <c r="H17" s="59">
        <v>93338.82</v>
      </c>
      <c r="I17" s="116">
        <v>12353.84</v>
      </c>
      <c r="J17" s="62"/>
      <c r="K17" s="63">
        <f t="shared" si="0"/>
        <v>0</v>
      </c>
    </row>
    <row r="18" spans="1:11" s="46" customFormat="1" ht="17.25" thickBot="1" x14ac:dyDescent="0.35">
      <c r="A18" s="73">
        <v>7</v>
      </c>
      <c r="B18" s="74" t="s">
        <v>53</v>
      </c>
      <c r="C18"/>
      <c r="D18" s="75">
        <v>2993600</v>
      </c>
      <c r="E18" s="76">
        <v>515000</v>
      </c>
      <c r="F18" s="77">
        <v>3508600</v>
      </c>
      <c r="G18" s="123">
        <v>6776265.3100000005</v>
      </c>
      <c r="H18" s="76">
        <v>6528397.1500000004</v>
      </c>
      <c r="I18" s="124">
        <v>247868.16</v>
      </c>
      <c r="J18" s="62"/>
      <c r="K18" s="63">
        <f t="shared" si="0"/>
        <v>1.9313302485321782</v>
      </c>
    </row>
    <row r="19" spans="1:11" ht="17.25" thickBot="1" x14ac:dyDescent="0.35">
      <c r="A19" s="66"/>
      <c r="B19" s="67" t="s">
        <v>72</v>
      </c>
      <c r="C19" s="68"/>
      <c r="D19" s="69">
        <f t="shared" ref="D19:I19" si="2">D17+D18</f>
        <v>2993600</v>
      </c>
      <c r="E19" s="69">
        <f t="shared" si="2"/>
        <v>515000</v>
      </c>
      <c r="F19" s="122">
        <f t="shared" si="2"/>
        <v>3508600</v>
      </c>
      <c r="G19" s="69">
        <f>G17+G18</f>
        <v>6881957.9700000007</v>
      </c>
      <c r="H19" s="69">
        <f>H17+H18</f>
        <v>6621735.9700000007</v>
      </c>
      <c r="I19" s="69">
        <f t="shared" si="2"/>
        <v>260222</v>
      </c>
      <c r="J19" s="70"/>
      <c r="K19" s="71">
        <f t="shared" si="0"/>
        <v>1.9614541327025026</v>
      </c>
    </row>
    <row r="20" spans="1:11" ht="28.35" customHeight="1" x14ac:dyDescent="0.3">
      <c r="A20" s="56">
        <v>8</v>
      </c>
      <c r="B20" s="57" t="s">
        <v>55</v>
      </c>
      <c r="D20" s="72">
        <v>190290000</v>
      </c>
      <c r="E20" s="59">
        <v>310358077.11000001</v>
      </c>
      <c r="F20" s="64">
        <v>500648077.11000001</v>
      </c>
      <c r="G20" s="117">
        <v>191303789.49000001</v>
      </c>
      <c r="H20" s="59">
        <v>191134546.19999999</v>
      </c>
      <c r="I20" s="116">
        <v>169243.29</v>
      </c>
      <c r="J20" s="62"/>
      <c r="K20" s="63">
        <f t="shared" si="0"/>
        <v>0.38211230250659217</v>
      </c>
    </row>
    <row r="21" spans="1:11" ht="18.75" customHeight="1" thickBot="1" x14ac:dyDescent="0.35">
      <c r="A21" s="73">
        <v>9</v>
      </c>
      <c r="B21" s="74" t="s">
        <v>56</v>
      </c>
      <c r="C21" s="46"/>
      <c r="D21" s="75">
        <v>0</v>
      </c>
      <c r="E21" s="76">
        <v>0</v>
      </c>
      <c r="F21" s="77">
        <v>0</v>
      </c>
      <c r="G21" s="123">
        <v>0</v>
      </c>
      <c r="H21" s="76">
        <v>0</v>
      </c>
      <c r="I21" s="124">
        <v>0</v>
      </c>
      <c r="J21" s="62"/>
      <c r="K21" s="63">
        <f t="shared" si="0"/>
        <v>0</v>
      </c>
    </row>
    <row r="22" spans="1:11" ht="17.25" thickBot="1" x14ac:dyDescent="0.35">
      <c r="A22" s="66"/>
      <c r="B22" s="67" t="s">
        <v>73</v>
      </c>
      <c r="C22" s="68"/>
      <c r="D22" s="69">
        <f t="shared" ref="D22:I22" si="3">D20+D21</f>
        <v>190290000</v>
      </c>
      <c r="E22" s="69">
        <f t="shared" si="3"/>
        <v>310358077.11000001</v>
      </c>
      <c r="F22" s="122">
        <f t="shared" si="3"/>
        <v>500648077.11000001</v>
      </c>
      <c r="G22" s="69">
        <f>G20+G21</f>
        <v>191303789.49000001</v>
      </c>
      <c r="H22" s="69">
        <f>H20+H21</f>
        <v>191134546.19999999</v>
      </c>
      <c r="I22" s="69">
        <f t="shared" si="3"/>
        <v>169243.29</v>
      </c>
      <c r="J22" s="70"/>
      <c r="K22" s="71">
        <f t="shared" si="0"/>
        <v>0.38211230250659217</v>
      </c>
    </row>
    <row r="23" spans="1:11" ht="16.5" x14ac:dyDescent="0.3">
      <c r="A23" s="79"/>
      <c r="B23" s="80"/>
      <c r="D23" s="81"/>
      <c r="E23" s="82"/>
      <c r="F23" s="83"/>
      <c r="G23" s="125"/>
      <c r="H23" s="82"/>
      <c r="I23" s="82"/>
      <c r="J23" s="62"/>
      <c r="K23" s="85"/>
    </row>
    <row r="24" spans="1:11" ht="13.5" thickBot="1" x14ac:dyDescent="0.25">
      <c r="A24" s="86"/>
      <c r="D24" s="49"/>
      <c r="E24" s="49"/>
      <c r="F24" s="49"/>
      <c r="G24" s="49"/>
      <c r="H24" s="49"/>
      <c r="I24" s="49"/>
      <c r="J24" s="47"/>
      <c r="K24" s="87"/>
    </row>
    <row r="25" spans="1:11" ht="21" thickBot="1" x14ac:dyDescent="0.25">
      <c r="A25" s="86"/>
      <c r="B25" s="88" t="s">
        <v>74</v>
      </c>
      <c r="D25" s="89">
        <f t="shared" ref="D25:I25" si="4">D16+D19+D22</f>
        <v>1060120000</v>
      </c>
      <c r="E25" s="89">
        <f t="shared" si="4"/>
        <v>334101460.52000004</v>
      </c>
      <c r="F25" s="89">
        <f t="shared" si="4"/>
        <v>1394221460.52</v>
      </c>
      <c r="G25" s="89">
        <f t="shared" si="4"/>
        <v>1093295442.4000001</v>
      </c>
      <c r="H25" s="89">
        <f t="shared" si="4"/>
        <v>1079364938.4599998</v>
      </c>
      <c r="I25" s="89">
        <f t="shared" si="4"/>
        <v>13930503.939999999</v>
      </c>
      <c r="J25" s="90"/>
      <c r="K25" s="91">
        <f>IF(F25=0,0,G25/F25)</f>
        <v>0.78416196663063553</v>
      </c>
    </row>
    <row r="26" spans="1:11" x14ac:dyDescent="0.2">
      <c r="F26" t="s">
        <v>29</v>
      </c>
      <c r="J26" s="46"/>
    </row>
    <row r="27" spans="1:11" x14ac:dyDescent="0.2">
      <c r="J27" s="46"/>
    </row>
    <row r="28" spans="1:11" x14ac:dyDescent="0.2">
      <c r="J28" s="46"/>
    </row>
    <row r="29" spans="1:11" ht="33.75" x14ac:dyDescent="0.5">
      <c r="A29" s="45" t="s">
        <v>14</v>
      </c>
      <c r="D29" s="46"/>
      <c r="E29" s="46"/>
      <c r="F29" s="46"/>
      <c r="G29" s="46"/>
      <c r="H29" s="46"/>
      <c r="I29" s="47"/>
      <c r="J29" s="47"/>
      <c r="K29" s="47"/>
    </row>
    <row r="30" spans="1:11" ht="20.100000000000001" customHeight="1" thickBot="1" x14ac:dyDescent="0.55000000000000004">
      <c r="A30" s="45"/>
      <c r="I30" s="49"/>
      <c r="J30" s="47"/>
      <c r="K30" s="49"/>
    </row>
    <row r="31" spans="1:11" ht="40.35" customHeight="1" x14ac:dyDescent="0.25">
      <c r="A31" s="150" t="s">
        <v>32</v>
      </c>
      <c r="B31" s="151"/>
      <c r="D31" s="50" t="s">
        <v>58</v>
      </c>
      <c r="E31" s="50" t="s">
        <v>59</v>
      </c>
      <c r="F31" s="50" t="s">
        <v>60</v>
      </c>
      <c r="G31" s="50" t="s">
        <v>75</v>
      </c>
      <c r="H31" s="50" t="s">
        <v>76</v>
      </c>
      <c r="I31" s="51" t="s">
        <v>20</v>
      </c>
      <c r="J31" s="52"/>
      <c r="K31" s="53" t="s">
        <v>63</v>
      </c>
    </row>
    <row r="32" spans="1:11" ht="20.100000000000001" customHeight="1" thickBot="1" x14ac:dyDescent="0.25">
      <c r="A32" s="152"/>
      <c r="B32" s="152"/>
      <c r="D32" s="54" t="s">
        <v>39</v>
      </c>
      <c r="E32" s="54" t="s">
        <v>40</v>
      </c>
      <c r="F32" s="54" t="s">
        <v>64</v>
      </c>
      <c r="G32" s="54" t="s">
        <v>42</v>
      </c>
      <c r="H32" s="54" t="s">
        <v>43</v>
      </c>
      <c r="I32" s="54" t="s">
        <v>65</v>
      </c>
      <c r="J32" s="55"/>
      <c r="K32" s="54" t="s">
        <v>45</v>
      </c>
    </row>
    <row r="33" spans="1:11" s="46" customFormat="1" ht="28.35" customHeight="1" x14ac:dyDescent="0.3">
      <c r="A33" s="56">
        <v>1</v>
      </c>
      <c r="B33" s="57" t="s">
        <v>46</v>
      </c>
      <c r="D33" s="58">
        <v>254397000.00000018</v>
      </c>
      <c r="E33" s="59">
        <v>185619.14999999979</v>
      </c>
      <c r="F33" s="60">
        <v>254582619.15000007</v>
      </c>
      <c r="G33" s="115">
        <v>217253089.72999978</v>
      </c>
      <c r="H33" s="59">
        <v>217245310.14999977</v>
      </c>
      <c r="I33" s="61">
        <v>7779.58</v>
      </c>
      <c r="J33" s="62"/>
      <c r="K33" s="63">
        <f t="shared" ref="K33:K44" si="5">IF(F33=0,0,G33/F33)</f>
        <v>0.85336968586215334</v>
      </c>
    </row>
    <row r="34" spans="1:11" ht="16.5" x14ac:dyDescent="0.3">
      <c r="A34" s="56">
        <v>2</v>
      </c>
      <c r="B34" s="57" t="s">
        <v>47</v>
      </c>
      <c r="D34" s="58">
        <v>120173500</v>
      </c>
      <c r="E34" s="59">
        <v>22015927.809999991</v>
      </c>
      <c r="F34" s="64">
        <v>142189427.81</v>
      </c>
      <c r="G34" s="117">
        <v>98975962.190000027</v>
      </c>
      <c r="H34" s="59">
        <v>98792763.110000059</v>
      </c>
      <c r="I34" s="65">
        <v>183199.08</v>
      </c>
      <c r="J34" s="62"/>
      <c r="K34" s="63">
        <f t="shared" si="5"/>
        <v>0.69608524145871253</v>
      </c>
    </row>
    <row r="35" spans="1:11" ht="16.5" x14ac:dyDescent="0.3">
      <c r="A35" s="56">
        <v>3</v>
      </c>
      <c r="B35" s="57" t="s">
        <v>48</v>
      </c>
      <c r="D35" s="58">
        <v>111000</v>
      </c>
      <c r="E35" s="59">
        <v>0</v>
      </c>
      <c r="F35" s="64">
        <v>111000</v>
      </c>
      <c r="G35" s="117">
        <v>35410.259999999995</v>
      </c>
      <c r="H35" s="59">
        <v>35410.259999999995</v>
      </c>
      <c r="I35" s="65">
        <v>0</v>
      </c>
      <c r="J35" s="62"/>
      <c r="K35" s="63">
        <f t="shared" si="5"/>
        <v>0.31901135135135128</v>
      </c>
    </row>
    <row r="36" spans="1:11" ht="16.5" x14ac:dyDescent="0.3">
      <c r="A36" s="56">
        <v>4</v>
      </c>
      <c r="B36" s="57" t="s">
        <v>49</v>
      </c>
      <c r="D36" s="58">
        <v>258226400</v>
      </c>
      <c r="E36" s="59">
        <v>116664639.76999994</v>
      </c>
      <c r="F36" s="64">
        <v>374891039.77000004</v>
      </c>
      <c r="G36" s="117">
        <v>274425272.90000004</v>
      </c>
      <c r="H36" s="59">
        <v>273733430.71000004</v>
      </c>
      <c r="I36" s="65">
        <v>691842.19</v>
      </c>
      <c r="J36" s="62"/>
      <c r="K36" s="63">
        <f t="shared" si="5"/>
        <v>0.73201342200219854</v>
      </c>
    </row>
    <row r="37" spans="1:11" ht="17.25" thickBot="1" x14ac:dyDescent="0.35">
      <c r="A37" s="73">
        <v>5</v>
      </c>
      <c r="B37" s="74" t="s">
        <v>50</v>
      </c>
      <c r="D37" s="75">
        <v>3000000</v>
      </c>
      <c r="E37" s="118">
        <v>0</v>
      </c>
      <c r="F37" s="119">
        <v>3000000</v>
      </c>
      <c r="G37" s="120">
        <v>0</v>
      </c>
      <c r="H37" s="118">
        <v>0</v>
      </c>
      <c r="I37" s="78">
        <v>0</v>
      </c>
      <c r="J37" s="62"/>
      <c r="K37" s="63">
        <f>IF(F37=0,0,G37/F37)</f>
        <v>0</v>
      </c>
    </row>
    <row r="38" spans="1:11" ht="17.25" thickBot="1" x14ac:dyDescent="0.35">
      <c r="A38" s="66"/>
      <c r="B38" s="67" t="s">
        <v>51</v>
      </c>
      <c r="C38" s="68"/>
      <c r="D38" s="69">
        <f t="shared" ref="D38:I38" si="6">SUM(D33:D37)</f>
        <v>635907900.00000024</v>
      </c>
      <c r="E38" s="69">
        <f t="shared" si="6"/>
        <v>138866186.72999993</v>
      </c>
      <c r="F38" s="122">
        <f t="shared" si="6"/>
        <v>774774086.73000002</v>
      </c>
      <c r="G38" s="69">
        <f t="shared" si="6"/>
        <v>590689735.07999992</v>
      </c>
      <c r="H38" s="69">
        <f t="shared" si="6"/>
        <v>589806914.22999978</v>
      </c>
      <c r="I38" s="69">
        <f t="shared" si="6"/>
        <v>882820.84999999986</v>
      </c>
      <c r="J38" s="70"/>
      <c r="K38" s="71">
        <f t="shared" si="5"/>
        <v>0.76240254442821676</v>
      </c>
    </row>
    <row r="39" spans="1:11" ht="28.35" customHeight="1" x14ac:dyDescent="0.3">
      <c r="A39" s="56">
        <v>6</v>
      </c>
      <c r="B39" s="57" t="s">
        <v>52</v>
      </c>
      <c r="D39" s="72">
        <v>73410700</v>
      </c>
      <c r="E39" s="59">
        <v>20311218.669999998</v>
      </c>
      <c r="F39" s="64">
        <v>93721918.669999987</v>
      </c>
      <c r="G39" s="117">
        <v>42774874.050000004</v>
      </c>
      <c r="H39" s="59">
        <v>42523789.689999998</v>
      </c>
      <c r="I39" s="61">
        <v>251084.36000000002</v>
      </c>
      <c r="J39" s="62"/>
      <c r="K39" s="63">
        <f t="shared" si="5"/>
        <v>0.45640203121121198</v>
      </c>
    </row>
    <row r="40" spans="1:11" s="46" customFormat="1" ht="17.25" thickBot="1" x14ac:dyDescent="0.35">
      <c r="A40" s="73">
        <v>7</v>
      </c>
      <c r="B40" s="74" t="s">
        <v>53</v>
      </c>
      <c r="C40"/>
      <c r="D40" s="75">
        <v>160666400</v>
      </c>
      <c r="E40" s="76">
        <v>162554892.24999997</v>
      </c>
      <c r="F40" s="77">
        <v>323221292.24999994</v>
      </c>
      <c r="G40" s="123">
        <v>130980601.03999998</v>
      </c>
      <c r="H40" s="76">
        <v>130642650.51999998</v>
      </c>
      <c r="I40" s="78">
        <v>337950.52</v>
      </c>
      <c r="J40" s="62"/>
      <c r="K40" s="63">
        <f t="shared" si="5"/>
        <v>0.40523506396568465</v>
      </c>
    </row>
    <row r="41" spans="1:11" ht="17.25" thickBot="1" x14ac:dyDescent="0.35">
      <c r="A41" s="66"/>
      <c r="B41" s="67" t="s">
        <v>54</v>
      </c>
      <c r="C41" s="68"/>
      <c r="D41" s="69">
        <f t="shared" ref="D41:I41" si="7">D39+D40</f>
        <v>234077100</v>
      </c>
      <c r="E41" s="69">
        <f t="shared" si="7"/>
        <v>182866110.91999996</v>
      </c>
      <c r="F41" s="122">
        <f t="shared" si="7"/>
        <v>416943210.91999996</v>
      </c>
      <c r="G41" s="69">
        <f t="shared" si="7"/>
        <v>173755475.08999997</v>
      </c>
      <c r="H41" s="69">
        <f t="shared" si="7"/>
        <v>173166440.20999998</v>
      </c>
      <c r="I41" s="69">
        <f t="shared" si="7"/>
        <v>589034.88</v>
      </c>
      <c r="J41" s="70"/>
      <c r="K41" s="71">
        <f t="shared" si="5"/>
        <v>0.41673654958094258</v>
      </c>
    </row>
    <row r="42" spans="1:11" ht="28.35" customHeight="1" x14ac:dyDescent="0.3">
      <c r="A42" s="56">
        <v>8</v>
      </c>
      <c r="B42" s="57" t="s">
        <v>55</v>
      </c>
      <c r="D42" s="72">
        <v>190135000</v>
      </c>
      <c r="E42" s="59">
        <v>12369162.869999999</v>
      </c>
      <c r="F42" s="64">
        <v>202504162.87</v>
      </c>
      <c r="G42" s="117">
        <v>190891309.84</v>
      </c>
      <c r="H42" s="59">
        <v>190574162.86000001</v>
      </c>
      <c r="I42" s="61">
        <v>317146.98</v>
      </c>
      <c r="J42" s="62"/>
      <c r="K42" s="63">
        <f t="shared" si="5"/>
        <v>0.94265375651830419</v>
      </c>
    </row>
    <row r="43" spans="1:11" ht="18.75" customHeight="1" thickBot="1" x14ac:dyDescent="0.35">
      <c r="A43" s="73">
        <v>9</v>
      </c>
      <c r="B43" s="74" t="s">
        <v>56</v>
      </c>
      <c r="C43" s="46"/>
      <c r="D43" s="75">
        <v>0</v>
      </c>
      <c r="E43" s="76">
        <v>0</v>
      </c>
      <c r="F43" s="77">
        <v>0</v>
      </c>
      <c r="G43" s="123">
        <v>0</v>
      </c>
      <c r="H43" s="76">
        <v>0</v>
      </c>
      <c r="I43" s="78">
        <v>0</v>
      </c>
      <c r="J43" s="62"/>
      <c r="K43" s="63">
        <f t="shared" si="5"/>
        <v>0</v>
      </c>
    </row>
    <row r="44" spans="1:11" ht="17.25" thickBot="1" x14ac:dyDescent="0.35">
      <c r="A44" s="66"/>
      <c r="B44" s="67" t="s">
        <v>57</v>
      </c>
      <c r="C44" s="68"/>
      <c r="D44" s="69">
        <f t="shared" ref="D44:I44" si="8">D42+D43</f>
        <v>190135000</v>
      </c>
      <c r="E44" s="69">
        <f t="shared" si="8"/>
        <v>12369162.869999999</v>
      </c>
      <c r="F44" s="122">
        <f t="shared" si="8"/>
        <v>202504162.87</v>
      </c>
      <c r="G44" s="69">
        <f t="shared" si="8"/>
        <v>190891309.84</v>
      </c>
      <c r="H44" s="69">
        <f t="shared" si="8"/>
        <v>190574162.86000001</v>
      </c>
      <c r="I44" s="69">
        <f t="shared" si="8"/>
        <v>317146.98</v>
      </c>
      <c r="J44" s="70"/>
      <c r="K44" s="71">
        <f t="shared" si="5"/>
        <v>0.94265375651830419</v>
      </c>
    </row>
    <row r="45" spans="1:11" ht="16.5" x14ac:dyDescent="0.3">
      <c r="A45" s="79"/>
      <c r="B45" s="80"/>
      <c r="D45" s="81"/>
      <c r="E45" s="82"/>
      <c r="F45" s="83"/>
      <c r="G45" s="125"/>
      <c r="H45" s="82"/>
      <c r="I45" s="84"/>
      <c r="J45" s="62"/>
      <c r="K45" s="85"/>
    </row>
    <row r="46" spans="1:11" ht="13.5" thickBot="1" x14ac:dyDescent="0.25">
      <c r="A46" s="86"/>
      <c r="D46" s="49"/>
      <c r="E46" s="49"/>
      <c r="F46" s="49"/>
      <c r="G46" s="49"/>
      <c r="H46" s="49"/>
      <c r="I46" s="49"/>
      <c r="J46" s="47"/>
      <c r="K46" s="87"/>
    </row>
    <row r="47" spans="1:11" ht="21" thickBot="1" x14ac:dyDescent="0.25">
      <c r="A47" s="86"/>
      <c r="B47" s="88" t="str">
        <f>"Total de "&amp;A29</f>
        <v>Total de despeses</v>
      </c>
      <c r="D47" s="89">
        <f t="shared" ref="D47:I47" si="9">D38+D41+D44</f>
        <v>1060120000.0000002</v>
      </c>
      <c r="E47" s="89">
        <f t="shared" si="9"/>
        <v>334101460.51999986</v>
      </c>
      <c r="F47" s="89">
        <f t="shared" si="9"/>
        <v>1394221460.52</v>
      </c>
      <c r="G47" s="89">
        <f t="shared" si="9"/>
        <v>955336520.00999987</v>
      </c>
      <c r="H47" s="89">
        <f t="shared" si="9"/>
        <v>953547517.29999983</v>
      </c>
      <c r="I47" s="89">
        <f t="shared" si="9"/>
        <v>1789002.71</v>
      </c>
      <c r="J47" s="90"/>
      <c r="K47" s="91">
        <f>IF(F47=0,0,G47/F47)</f>
        <v>0.68521145819523532</v>
      </c>
    </row>
    <row r="48" spans="1:11" x14ac:dyDescent="0.2">
      <c r="I48" s="49"/>
      <c r="J48" s="47"/>
      <c r="K48" s="49"/>
    </row>
    <row r="49" spans="1:11" x14ac:dyDescent="0.2">
      <c r="I49" s="49" t="s">
        <v>29</v>
      </c>
      <c r="J49" s="49"/>
      <c r="K49" s="49"/>
    </row>
    <row r="50" spans="1:11" x14ac:dyDescent="0.2">
      <c r="D50" s="46"/>
      <c r="E50" s="46"/>
      <c r="F50" s="46"/>
      <c r="G50" s="46"/>
      <c r="H50" s="46"/>
      <c r="I50" s="46"/>
      <c r="J50" s="46"/>
      <c r="K50" s="46"/>
    </row>
    <row r="51" spans="1:11" ht="33.75" x14ac:dyDescent="0.5">
      <c r="A51" s="45" t="s">
        <v>77</v>
      </c>
      <c r="D51" s="46"/>
      <c r="E51" s="46"/>
      <c r="F51" s="46"/>
      <c r="G51" s="46"/>
      <c r="H51" s="46"/>
      <c r="I51" s="47"/>
      <c r="J51" s="47"/>
      <c r="K51" s="47"/>
    </row>
    <row r="52" spans="1:11" ht="20.100000000000001" customHeight="1" x14ac:dyDescent="0.5">
      <c r="A52" s="45"/>
      <c r="I52" s="49"/>
      <c r="J52" s="49"/>
      <c r="K52" s="49"/>
    </row>
    <row r="53" spans="1:11" s="46" customFormat="1" ht="16.5" x14ac:dyDescent="0.3">
      <c r="A53" s="73"/>
      <c r="B53" s="126"/>
      <c r="D53" s="127"/>
      <c r="E53" s="128"/>
      <c r="F53" s="129"/>
      <c r="G53" s="130"/>
      <c r="H53" s="128"/>
      <c r="I53" s="131"/>
      <c r="J53" s="132"/>
      <c r="K53" s="132"/>
    </row>
    <row r="54" spans="1:11" ht="16.5" x14ac:dyDescent="0.3">
      <c r="A54" s="56" t="s">
        <v>78</v>
      </c>
      <c r="B54" s="133"/>
      <c r="D54" s="134">
        <f t="shared" ref="D54:I54" si="10">D16-D38</f>
        <v>230928499.99999976</v>
      </c>
      <c r="E54" s="135">
        <f t="shared" si="10"/>
        <v>-115637803.31999993</v>
      </c>
      <c r="F54" s="136">
        <f t="shared" si="10"/>
        <v>115290696.67999983</v>
      </c>
      <c r="G54" s="137">
        <f t="shared" si="10"/>
        <v>304419959.86000001</v>
      </c>
      <c r="H54" s="135">
        <f t="shared" si="10"/>
        <v>291801742.05999994</v>
      </c>
      <c r="I54" s="138">
        <f t="shared" si="10"/>
        <v>12618217.800000001</v>
      </c>
      <c r="J54" s="139"/>
      <c r="K54" s="132"/>
    </row>
    <row r="55" spans="1:11" ht="16.5" x14ac:dyDescent="0.3">
      <c r="A55" s="56" t="s">
        <v>79</v>
      </c>
      <c r="B55" s="133"/>
      <c r="D55" s="134">
        <f t="shared" ref="D55:I55" si="11">D19-D41</f>
        <v>-231083500</v>
      </c>
      <c r="E55" s="135">
        <f t="shared" si="11"/>
        <v>-182351110.91999996</v>
      </c>
      <c r="F55" s="136">
        <f t="shared" si="11"/>
        <v>-413434610.91999996</v>
      </c>
      <c r="G55" s="137">
        <f t="shared" si="11"/>
        <v>-166873517.11999997</v>
      </c>
      <c r="H55" s="135">
        <f t="shared" si="11"/>
        <v>-166544704.23999998</v>
      </c>
      <c r="I55" s="138">
        <f t="shared" si="11"/>
        <v>-328812.88</v>
      </c>
      <c r="J55" s="139"/>
      <c r="K55" s="132"/>
    </row>
    <row r="56" spans="1:11" ht="16.5" x14ac:dyDescent="0.3">
      <c r="A56" s="73" t="s">
        <v>80</v>
      </c>
      <c r="B56" s="126"/>
      <c r="C56" s="46"/>
      <c r="D56" s="140">
        <f t="shared" ref="D56:I56" si="12">D22-D44</f>
        <v>155000</v>
      </c>
      <c r="E56" s="141">
        <f t="shared" si="12"/>
        <v>297988914.24000001</v>
      </c>
      <c r="F56" s="142">
        <f t="shared" si="12"/>
        <v>298143914.24000001</v>
      </c>
      <c r="G56" s="143">
        <f t="shared" si="12"/>
        <v>412479.65000000596</v>
      </c>
      <c r="H56" s="141">
        <f t="shared" si="12"/>
        <v>560383.33999997377</v>
      </c>
      <c r="I56" s="144">
        <f t="shared" si="12"/>
        <v>-147903.68999999997</v>
      </c>
      <c r="J56" s="139"/>
      <c r="K56" s="132"/>
    </row>
    <row r="57" spans="1:11" s="46" customFormat="1" ht="16.5" x14ac:dyDescent="0.3">
      <c r="A57" s="73"/>
      <c r="B57" s="126"/>
      <c r="D57" s="145"/>
      <c r="E57" s="146"/>
      <c r="F57" s="147"/>
      <c r="G57" s="148"/>
      <c r="H57" s="146"/>
      <c r="I57" s="149"/>
      <c r="J57" s="132"/>
      <c r="K57" s="132"/>
    </row>
    <row r="58" spans="1:11" ht="17.25" thickBot="1" x14ac:dyDescent="0.35">
      <c r="K58" s="132"/>
    </row>
    <row r="59" spans="1:11" ht="21" thickBot="1" x14ac:dyDescent="0.35">
      <c r="A59" s="86"/>
      <c r="B59" s="88" t="str">
        <f>"Total "&amp;A51</f>
        <v>Total diferències</v>
      </c>
      <c r="D59" s="89">
        <f t="shared" ref="D59:I59" si="13">D25-D47</f>
        <v>0</v>
      </c>
      <c r="E59" s="89">
        <f t="shared" si="13"/>
        <v>0</v>
      </c>
      <c r="F59" s="89">
        <f t="shared" si="13"/>
        <v>0</v>
      </c>
      <c r="G59" s="89">
        <f t="shared" si="13"/>
        <v>137958922.39000022</v>
      </c>
      <c r="H59" s="89">
        <f t="shared" si="13"/>
        <v>125817421.15999997</v>
      </c>
      <c r="I59" s="89">
        <f t="shared" si="13"/>
        <v>12141501.23</v>
      </c>
      <c r="J59" s="90"/>
      <c r="K59" s="132"/>
    </row>
    <row r="68" spans="11:11" x14ac:dyDescent="0.2">
      <c r="K68" s="34" t="str">
        <f>extraccio</f>
        <v/>
      </c>
    </row>
  </sheetData>
  <sheetProtection password="CB01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K70"/>
  <sheetViews>
    <sheetView showGridLines="0" workbookViewId="0">
      <pane ySplit="1" topLeftCell="A2" activePane="bottomLeft" state="frozen"/>
      <selection activeCell="H30" sqref="H30"/>
      <selection pane="bottomLeft" activeCell="K4" sqref="K4"/>
    </sheetView>
  </sheetViews>
  <sheetFormatPr defaultColWidth="9.42578125" defaultRowHeight="12.75" x14ac:dyDescent="0.2"/>
  <cols>
    <col min="1" max="1" width="4.42578125" customWidth="1"/>
    <col min="2" max="2" width="27.42578125" customWidth="1"/>
    <col min="3" max="3" width="1.42578125" customWidth="1"/>
    <col min="4" max="9" width="16.42578125" customWidth="1"/>
    <col min="10" max="10" width="2.42578125" customWidth="1"/>
    <col min="11" max="11" width="8.42578125" customWidth="1"/>
    <col min="12" max="256" width="11.42578125" customWidth="1"/>
  </cols>
  <sheetData>
    <row r="1" spans="1:11" ht="60.6" customHeight="1" x14ac:dyDescent="0.4">
      <c r="A1" s="35" t="s">
        <v>29</v>
      </c>
      <c r="B1" s="35"/>
      <c r="J1" s="36"/>
      <c r="K1" s="37"/>
    </row>
    <row r="2" spans="1:11" ht="18" x14ac:dyDescent="0.25">
      <c r="A2" s="35" t="s">
        <v>29</v>
      </c>
      <c r="B2" s="35"/>
      <c r="K2" s="38"/>
    </row>
    <row r="3" spans="1:11" ht="33" customHeight="1" thickBot="1" x14ac:dyDescent="0.4">
      <c r="A3" s="39" t="s">
        <v>82</v>
      </c>
      <c r="B3" s="39"/>
      <c r="C3" s="40"/>
      <c r="D3" s="40"/>
      <c r="E3" s="40"/>
      <c r="F3" s="40"/>
      <c r="G3" s="40"/>
      <c r="H3" s="40"/>
      <c r="I3" s="40"/>
      <c r="J3" s="40"/>
      <c r="K3" s="41" t="s">
        <v>30</v>
      </c>
    </row>
    <row r="4" spans="1:11" ht="27" x14ac:dyDescent="0.35">
      <c r="A4" s="42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4" t="s">
        <v>81</v>
      </c>
    </row>
    <row r="5" spans="1:11" x14ac:dyDescent="0.2">
      <c r="H5" t="s">
        <v>29</v>
      </c>
    </row>
    <row r="7" spans="1:11" ht="33.75" x14ac:dyDescent="0.5">
      <c r="A7" s="45" t="s">
        <v>14</v>
      </c>
      <c r="D7" s="46"/>
      <c r="E7" s="46"/>
      <c r="F7" s="46"/>
      <c r="G7" s="46"/>
      <c r="H7" s="46"/>
      <c r="I7" s="47"/>
      <c r="J7" s="47"/>
      <c r="K7" s="48" t="str">
        <f>nota1</f>
        <v xml:space="preserve"> </v>
      </c>
    </row>
    <row r="8" spans="1:11" ht="20.100000000000001" customHeight="1" thickBot="1" x14ac:dyDescent="0.55000000000000004">
      <c r="A8" s="45"/>
      <c r="I8" s="49"/>
      <c r="J8" s="47"/>
      <c r="K8" s="49"/>
    </row>
    <row r="9" spans="1:11" ht="40.35" customHeight="1" x14ac:dyDescent="0.25">
      <c r="A9" s="150" t="s">
        <v>32</v>
      </c>
      <c r="B9" s="151"/>
      <c r="D9" s="50" t="s">
        <v>33</v>
      </c>
      <c r="E9" s="50" t="s">
        <v>34</v>
      </c>
      <c r="F9" s="50" t="s">
        <v>35</v>
      </c>
      <c r="G9" s="50" t="s">
        <v>18</v>
      </c>
      <c r="H9" s="50" t="s">
        <v>36</v>
      </c>
      <c r="I9" s="51" t="s">
        <v>37</v>
      </c>
      <c r="J9" s="52"/>
      <c r="K9" s="53" t="s">
        <v>38</v>
      </c>
    </row>
    <row r="10" spans="1:11" ht="20.100000000000001" customHeight="1" thickBot="1" x14ac:dyDescent="0.25">
      <c r="A10" s="152"/>
      <c r="B10" s="152"/>
      <c r="D10" s="54" t="s">
        <v>39</v>
      </c>
      <c r="E10" s="54" t="s">
        <v>40</v>
      </c>
      <c r="F10" s="54" t="s">
        <v>41</v>
      </c>
      <c r="G10" s="54" t="s">
        <v>42</v>
      </c>
      <c r="H10" s="54" t="s">
        <v>43</v>
      </c>
      <c r="I10" s="54" t="s">
        <v>44</v>
      </c>
      <c r="J10" s="55"/>
      <c r="K10" s="54" t="s">
        <v>45</v>
      </c>
    </row>
    <row r="11" spans="1:11" s="46" customFormat="1" ht="28.35" customHeight="1" x14ac:dyDescent="0.3">
      <c r="A11" s="56">
        <v>1</v>
      </c>
      <c r="B11" s="57" t="s">
        <v>46</v>
      </c>
      <c r="D11" s="58">
        <v>254582619.15000007</v>
      </c>
      <c r="E11" s="59">
        <v>218349698.78999975</v>
      </c>
      <c r="F11" s="59">
        <v>218349698.78999975</v>
      </c>
      <c r="G11" s="60">
        <v>217253089.72999978</v>
      </c>
      <c r="H11" s="59">
        <v>35424477.299999997</v>
      </c>
      <c r="I11" s="61">
        <v>37329529.420000024</v>
      </c>
      <c r="J11" s="62"/>
      <c r="K11" s="63">
        <f>IF(D11=0,0,F11/D11)</f>
        <v>0.85767716397539351</v>
      </c>
    </row>
    <row r="12" spans="1:11" ht="16.5" x14ac:dyDescent="0.3">
      <c r="A12" s="56">
        <v>2</v>
      </c>
      <c r="B12" s="57" t="s">
        <v>47</v>
      </c>
      <c r="D12" s="58">
        <v>142189427.81</v>
      </c>
      <c r="E12" s="59">
        <v>122127420.59000003</v>
      </c>
      <c r="F12" s="59">
        <v>121091872.61</v>
      </c>
      <c r="G12" s="64">
        <v>98975962.190000027</v>
      </c>
      <c r="H12" s="59">
        <v>18352979.379999999</v>
      </c>
      <c r="I12" s="65">
        <v>43213465.620000049</v>
      </c>
      <c r="J12" s="62"/>
      <c r="K12" s="63">
        <f t="shared" ref="K12:K22" si="0">IF(D12=0,0,F12/D12)</f>
        <v>0.85162360152267069</v>
      </c>
    </row>
    <row r="13" spans="1:11" ht="16.5" x14ac:dyDescent="0.3">
      <c r="A13" s="56">
        <v>3</v>
      </c>
      <c r="B13" s="57" t="s">
        <v>48</v>
      </c>
      <c r="D13" s="58">
        <v>111000</v>
      </c>
      <c r="E13" s="59">
        <v>35430.259999999995</v>
      </c>
      <c r="F13" s="59">
        <v>35430.259999999995</v>
      </c>
      <c r="G13" s="64">
        <v>35410.259999999995</v>
      </c>
      <c r="H13" s="59">
        <v>75569.740000000005</v>
      </c>
      <c r="I13" s="65">
        <v>75589.740000000005</v>
      </c>
      <c r="J13" s="62"/>
      <c r="K13" s="63">
        <f t="shared" si="0"/>
        <v>0.31919153153153146</v>
      </c>
    </row>
    <row r="14" spans="1:11" ht="16.5" x14ac:dyDescent="0.3">
      <c r="A14" s="56">
        <v>4</v>
      </c>
      <c r="B14" s="57" t="s">
        <v>49</v>
      </c>
      <c r="D14" s="58">
        <v>374891039.77000004</v>
      </c>
      <c r="E14" s="59">
        <v>352201498.32999992</v>
      </c>
      <c r="F14" s="59">
        <v>349550094.74999988</v>
      </c>
      <c r="G14" s="64">
        <v>274425272.90000004</v>
      </c>
      <c r="H14" s="59">
        <v>22685176.439999994</v>
      </c>
      <c r="I14" s="65">
        <v>100465766.86999996</v>
      </c>
      <c r="J14" s="62"/>
      <c r="K14" s="63">
        <f t="shared" si="0"/>
        <v>0.93240450602514502</v>
      </c>
    </row>
    <row r="15" spans="1:11" ht="17.25" thickBot="1" x14ac:dyDescent="0.35">
      <c r="A15" s="56">
        <v>5</v>
      </c>
      <c r="B15" s="57" t="s">
        <v>50</v>
      </c>
      <c r="D15" s="58">
        <v>3000000</v>
      </c>
      <c r="E15" s="59">
        <v>0</v>
      </c>
      <c r="F15" s="59">
        <v>0</v>
      </c>
      <c r="G15" s="64">
        <v>0</v>
      </c>
      <c r="H15" s="59">
        <v>3000000</v>
      </c>
      <c r="I15" s="65">
        <v>3000000</v>
      </c>
      <c r="J15" s="62"/>
      <c r="K15" s="63">
        <f>IF(D15=0,0,F15/D15)</f>
        <v>0</v>
      </c>
    </row>
    <row r="16" spans="1:11" ht="17.25" thickBot="1" x14ac:dyDescent="0.35">
      <c r="A16" s="66"/>
      <c r="B16" s="67" t="s">
        <v>51</v>
      </c>
      <c r="C16" s="68"/>
      <c r="D16" s="69">
        <f t="shared" ref="D16:I16" si="1">SUM(D11:D15)</f>
        <v>774774086.73000002</v>
      </c>
      <c r="E16" s="69">
        <f t="shared" si="1"/>
        <v>692714047.96999967</v>
      </c>
      <c r="F16" s="69">
        <f t="shared" si="1"/>
        <v>689027096.40999961</v>
      </c>
      <c r="G16" s="69">
        <f t="shared" si="1"/>
        <v>590689735.07999992</v>
      </c>
      <c r="H16" s="69">
        <f t="shared" si="1"/>
        <v>79538202.859999985</v>
      </c>
      <c r="I16" s="69">
        <f t="shared" si="1"/>
        <v>184084351.65000004</v>
      </c>
      <c r="J16" s="70"/>
      <c r="K16" s="71">
        <f t="shared" si="0"/>
        <v>0.88932646072108212</v>
      </c>
    </row>
    <row r="17" spans="1:11" ht="28.35" customHeight="1" x14ac:dyDescent="0.3">
      <c r="A17" s="56">
        <v>6</v>
      </c>
      <c r="B17" s="57" t="s">
        <v>52</v>
      </c>
      <c r="D17" s="72">
        <v>93721918.669999987</v>
      </c>
      <c r="E17" s="59">
        <v>65070560.480000034</v>
      </c>
      <c r="F17" s="59">
        <v>63718488.420000024</v>
      </c>
      <c r="G17" s="64">
        <v>42774874.050000004</v>
      </c>
      <c r="H17" s="59">
        <v>28082764.890000001</v>
      </c>
      <c r="I17" s="61">
        <v>50947044.619999997</v>
      </c>
      <c r="J17" s="62"/>
      <c r="K17" s="63">
        <f t="shared" si="0"/>
        <v>0.679867520044658</v>
      </c>
    </row>
    <row r="18" spans="1:11" s="46" customFormat="1" ht="17.25" thickBot="1" x14ac:dyDescent="0.35">
      <c r="A18" s="73">
        <v>7</v>
      </c>
      <c r="B18" s="74" t="s">
        <v>53</v>
      </c>
      <c r="C18"/>
      <c r="D18" s="75">
        <v>323221292.24999994</v>
      </c>
      <c r="E18" s="76">
        <v>303957746.23000002</v>
      </c>
      <c r="F18" s="76">
        <v>263629169.59</v>
      </c>
      <c r="G18" s="77">
        <v>130980601.03999998</v>
      </c>
      <c r="H18" s="76">
        <v>19263546.02</v>
      </c>
      <c r="I18" s="78">
        <v>192240691.21000004</v>
      </c>
      <c r="J18" s="62"/>
      <c r="K18" s="63">
        <f t="shared" si="0"/>
        <v>0.81563057852665355</v>
      </c>
    </row>
    <row r="19" spans="1:11" ht="17.25" thickBot="1" x14ac:dyDescent="0.35">
      <c r="A19" s="66"/>
      <c r="B19" s="67" t="s">
        <v>54</v>
      </c>
      <c r="C19" s="68"/>
      <c r="D19" s="69">
        <f t="shared" ref="D19:I19" si="2">D17+D18</f>
        <v>416943210.91999996</v>
      </c>
      <c r="E19" s="69">
        <f t="shared" si="2"/>
        <v>369028306.71000004</v>
      </c>
      <c r="F19" s="69">
        <f t="shared" si="2"/>
        <v>327347658.01000005</v>
      </c>
      <c r="G19" s="69">
        <f t="shared" si="2"/>
        <v>173755475.08999997</v>
      </c>
      <c r="H19" s="69">
        <f t="shared" si="2"/>
        <v>47346310.909999996</v>
      </c>
      <c r="I19" s="69">
        <f t="shared" si="2"/>
        <v>243187735.83000004</v>
      </c>
      <c r="J19" s="70"/>
      <c r="K19" s="71">
        <f t="shared" si="0"/>
        <v>0.78511329465635349</v>
      </c>
    </row>
    <row r="20" spans="1:11" ht="28.35" customHeight="1" x14ac:dyDescent="0.3">
      <c r="A20" s="56">
        <v>8</v>
      </c>
      <c r="B20" s="57" t="s">
        <v>55</v>
      </c>
      <c r="D20" s="72">
        <v>202504162.87</v>
      </c>
      <c r="E20" s="59">
        <v>197287319.44999999</v>
      </c>
      <c r="F20" s="59">
        <v>197287319.44999999</v>
      </c>
      <c r="G20" s="64">
        <v>190891309.84</v>
      </c>
      <c r="H20" s="59">
        <v>5216843.42</v>
      </c>
      <c r="I20" s="61">
        <v>11612853.030000001</v>
      </c>
      <c r="J20" s="62"/>
      <c r="K20" s="63">
        <f t="shared" si="0"/>
        <v>0.97423833986391173</v>
      </c>
    </row>
    <row r="21" spans="1:11" ht="18.75" customHeight="1" thickBot="1" x14ac:dyDescent="0.35">
      <c r="A21" s="73">
        <v>9</v>
      </c>
      <c r="B21" s="74" t="s">
        <v>56</v>
      </c>
      <c r="C21" s="46"/>
      <c r="D21" s="75">
        <v>0</v>
      </c>
      <c r="E21" s="76">
        <v>0</v>
      </c>
      <c r="F21" s="76">
        <v>0</v>
      </c>
      <c r="G21" s="77">
        <v>0</v>
      </c>
      <c r="H21" s="76">
        <v>0</v>
      </c>
      <c r="I21" s="78">
        <v>0</v>
      </c>
      <c r="J21" s="62"/>
      <c r="K21" s="63">
        <f t="shared" si="0"/>
        <v>0</v>
      </c>
    </row>
    <row r="22" spans="1:11" ht="17.25" thickBot="1" x14ac:dyDescent="0.35">
      <c r="A22" s="66"/>
      <c r="B22" s="67" t="s">
        <v>57</v>
      </c>
      <c r="C22" s="68"/>
      <c r="D22" s="69">
        <f t="shared" ref="D22:I22" si="3">D20+D21</f>
        <v>202504162.87</v>
      </c>
      <c r="E22" s="69">
        <f t="shared" si="3"/>
        <v>197287319.44999999</v>
      </c>
      <c r="F22" s="69">
        <f t="shared" si="3"/>
        <v>197287319.44999999</v>
      </c>
      <c r="G22" s="69">
        <f t="shared" si="3"/>
        <v>190891309.84</v>
      </c>
      <c r="H22" s="69">
        <f t="shared" si="3"/>
        <v>5216843.42</v>
      </c>
      <c r="I22" s="69">
        <f t="shared" si="3"/>
        <v>11612853.030000001</v>
      </c>
      <c r="J22" s="70"/>
      <c r="K22" s="71">
        <f t="shared" si="0"/>
        <v>0.97423833986391173</v>
      </c>
    </row>
    <row r="23" spans="1:11" ht="16.5" x14ac:dyDescent="0.3">
      <c r="A23" s="79"/>
      <c r="B23" s="80"/>
      <c r="D23" s="81"/>
      <c r="E23" s="82"/>
      <c r="F23" s="82"/>
      <c r="G23" s="83"/>
      <c r="H23" s="82"/>
      <c r="I23" s="84"/>
      <c r="J23" s="62"/>
      <c r="K23" s="85"/>
    </row>
    <row r="24" spans="1:11" ht="13.5" thickBot="1" x14ac:dyDescent="0.25">
      <c r="A24" s="86"/>
      <c r="D24" s="49"/>
      <c r="E24" s="49"/>
      <c r="F24" s="49"/>
      <c r="G24" s="49"/>
      <c r="H24" s="49"/>
      <c r="I24" s="49"/>
      <c r="J24" s="47"/>
      <c r="K24" s="87"/>
    </row>
    <row r="25" spans="1:11" ht="21" thickBot="1" x14ac:dyDescent="0.25">
      <c r="A25" s="86"/>
      <c r="B25" s="88" t="str">
        <f>"Total de "&amp;A7</f>
        <v>Total de despeses</v>
      </c>
      <c r="D25" s="89">
        <f t="shared" ref="D25:I25" si="4">D16+D19+D22</f>
        <v>1394221460.52</v>
      </c>
      <c r="E25" s="89">
        <f t="shared" si="4"/>
        <v>1259029674.1299996</v>
      </c>
      <c r="F25" s="89">
        <f t="shared" si="4"/>
        <v>1213662073.8699996</v>
      </c>
      <c r="G25" s="89">
        <f t="shared" si="4"/>
        <v>955336520.00999987</v>
      </c>
      <c r="H25" s="89">
        <f t="shared" si="4"/>
        <v>132101357.18999998</v>
      </c>
      <c r="I25" s="89">
        <f t="shared" si="4"/>
        <v>438884940.51000011</v>
      </c>
      <c r="J25" s="90"/>
      <c r="K25" s="91">
        <f>IF(D25=0,0,F25/D25)</f>
        <v>0.87049447181607897</v>
      </c>
    </row>
    <row r="26" spans="1:11" x14ac:dyDescent="0.2">
      <c r="I26" s="49"/>
      <c r="J26" s="47"/>
      <c r="K26" s="49"/>
    </row>
    <row r="27" spans="1:11" x14ac:dyDescent="0.2">
      <c r="I27" s="49" t="s">
        <v>29</v>
      </c>
      <c r="J27" s="49"/>
      <c r="K27" s="49"/>
    </row>
    <row r="30" spans="1:11" s="93" customFormat="1" ht="33.75" x14ac:dyDescent="0.5">
      <c r="A30" s="92"/>
      <c r="I30" s="94"/>
      <c r="J30" s="94"/>
      <c r="K30" s="94"/>
    </row>
    <row r="31" spans="1:11" s="93" customFormat="1" ht="20.100000000000001" customHeight="1" x14ac:dyDescent="0.5">
      <c r="A31" s="92"/>
      <c r="I31" s="94"/>
      <c r="J31" s="94"/>
      <c r="K31" s="94"/>
    </row>
    <row r="32" spans="1:11" s="93" customFormat="1" ht="40.35" customHeight="1" x14ac:dyDescent="0.25">
      <c r="A32" s="153"/>
      <c r="B32" s="154"/>
      <c r="D32" s="95"/>
      <c r="E32" s="95"/>
      <c r="F32" s="95"/>
      <c r="G32" s="95"/>
      <c r="H32" s="95"/>
      <c r="I32" s="96"/>
      <c r="J32" s="96"/>
      <c r="K32" s="97"/>
    </row>
    <row r="33" spans="1:11" s="93" customFormat="1" ht="20.100000000000001" customHeight="1" x14ac:dyDescent="0.2">
      <c r="A33" s="154"/>
      <c r="B33" s="154"/>
      <c r="D33" s="98"/>
      <c r="E33" s="98"/>
      <c r="F33" s="98"/>
      <c r="G33" s="98"/>
      <c r="H33" s="98"/>
      <c r="I33" s="98"/>
      <c r="J33" s="98"/>
      <c r="K33" s="98"/>
    </row>
    <row r="34" spans="1:11" s="93" customFormat="1" ht="28.35" customHeight="1" x14ac:dyDescent="0.3">
      <c r="A34" s="99"/>
      <c r="B34" s="100"/>
      <c r="D34" s="101"/>
      <c r="E34" s="101"/>
      <c r="F34" s="101"/>
      <c r="G34" s="101"/>
      <c r="H34" s="101"/>
      <c r="I34" s="102"/>
      <c r="J34" s="102"/>
      <c r="K34" s="103"/>
    </row>
    <row r="35" spans="1:11" s="93" customFormat="1" ht="16.5" x14ac:dyDescent="0.3">
      <c r="A35" s="99"/>
      <c r="B35" s="100"/>
      <c r="D35" s="101"/>
      <c r="E35" s="101"/>
      <c r="F35" s="101"/>
      <c r="G35" s="101"/>
      <c r="H35" s="101"/>
      <c r="I35" s="102"/>
      <c r="J35" s="102"/>
      <c r="K35" s="103"/>
    </row>
    <row r="36" spans="1:11" s="93" customFormat="1" ht="16.5" x14ac:dyDescent="0.3">
      <c r="A36" s="99"/>
      <c r="B36" s="100"/>
      <c r="D36" s="101"/>
      <c r="E36" s="101"/>
      <c r="F36" s="101"/>
      <c r="G36" s="101"/>
      <c r="H36" s="101"/>
      <c r="I36" s="102"/>
      <c r="J36" s="102"/>
      <c r="K36" s="103"/>
    </row>
    <row r="37" spans="1:11" s="93" customFormat="1" ht="16.5" x14ac:dyDescent="0.3">
      <c r="A37" s="99"/>
      <c r="B37" s="100"/>
      <c r="D37" s="101"/>
      <c r="E37" s="101"/>
      <c r="F37" s="101"/>
      <c r="G37" s="101"/>
      <c r="H37" s="101"/>
      <c r="I37" s="102"/>
      <c r="J37" s="102"/>
      <c r="K37" s="103"/>
    </row>
    <row r="38" spans="1:11" s="93" customFormat="1" ht="16.5" x14ac:dyDescent="0.3">
      <c r="A38" s="104"/>
      <c r="B38" s="105"/>
      <c r="C38" s="106"/>
      <c r="D38" s="107"/>
      <c r="E38" s="107"/>
      <c r="F38" s="107"/>
      <c r="G38" s="107"/>
      <c r="H38" s="107"/>
      <c r="I38" s="107"/>
      <c r="J38" s="107"/>
      <c r="K38" s="108"/>
    </row>
    <row r="39" spans="1:11" s="93" customFormat="1" ht="28.35" customHeight="1" x14ac:dyDescent="0.3">
      <c r="A39" s="99"/>
      <c r="B39" s="100"/>
      <c r="D39" s="101"/>
      <c r="E39" s="101"/>
      <c r="F39" s="101"/>
      <c r="G39" s="101"/>
      <c r="H39" s="101"/>
      <c r="I39" s="102"/>
      <c r="J39" s="102"/>
      <c r="K39" s="103"/>
    </row>
    <row r="40" spans="1:11" s="93" customFormat="1" ht="16.5" x14ac:dyDescent="0.3">
      <c r="A40" s="99"/>
      <c r="B40" s="100"/>
      <c r="D40" s="101"/>
      <c r="E40" s="101"/>
      <c r="F40" s="101"/>
      <c r="G40" s="101"/>
      <c r="H40" s="101"/>
      <c r="I40" s="102"/>
      <c r="J40" s="102"/>
      <c r="K40" s="103"/>
    </row>
    <row r="41" spans="1:11" s="93" customFormat="1" ht="16.5" x14ac:dyDescent="0.3">
      <c r="A41" s="104"/>
      <c r="B41" s="105"/>
      <c r="C41" s="106"/>
      <c r="D41" s="107"/>
      <c r="E41" s="107"/>
      <c r="F41" s="107"/>
      <c r="G41" s="107"/>
      <c r="H41" s="107"/>
      <c r="I41" s="107"/>
      <c r="J41" s="107"/>
      <c r="K41" s="108"/>
    </row>
    <row r="42" spans="1:11" s="93" customFormat="1" ht="28.35" customHeight="1" x14ac:dyDescent="0.3">
      <c r="A42" s="99"/>
      <c r="B42" s="100"/>
      <c r="D42" s="101"/>
      <c r="E42" s="101"/>
      <c r="F42" s="101"/>
      <c r="G42" s="101"/>
      <c r="H42" s="101"/>
      <c r="I42" s="102"/>
      <c r="J42" s="102"/>
      <c r="K42" s="103"/>
    </row>
    <row r="43" spans="1:11" s="93" customFormat="1" ht="18.75" customHeight="1" x14ac:dyDescent="0.3">
      <c r="A43" s="99"/>
      <c r="B43" s="100"/>
      <c r="D43" s="101"/>
      <c r="E43" s="101"/>
      <c r="F43" s="101"/>
      <c r="G43" s="101"/>
      <c r="H43" s="101"/>
      <c r="I43" s="102"/>
      <c r="J43" s="102"/>
      <c r="K43" s="103"/>
    </row>
    <row r="44" spans="1:11" s="93" customFormat="1" ht="16.5" x14ac:dyDescent="0.3">
      <c r="A44" s="104"/>
      <c r="B44" s="105"/>
      <c r="C44" s="106"/>
      <c r="D44" s="107"/>
      <c r="E44" s="107"/>
      <c r="F44" s="107"/>
      <c r="G44" s="107"/>
      <c r="H44" s="107"/>
      <c r="I44" s="107"/>
      <c r="J44" s="107"/>
      <c r="K44" s="108"/>
    </row>
    <row r="45" spans="1:11" s="93" customFormat="1" ht="16.5" x14ac:dyDescent="0.3">
      <c r="A45" s="109"/>
      <c r="B45" s="110"/>
      <c r="D45" s="101"/>
      <c r="E45" s="101"/>
      <c r="F45" s="101"/>
      <c r="G45" s="101"/>
      <c r="H45" s="101"/>
      <c r="I45" s="102"/>
      <c r="J45" s="102"/>
      <c r="K45" s="103"/>
    </row>
    <row r="46" spans="1:11" s="93" customFormat="1" x14ac:dyDescent="0.2">
      <c r="A46" s="111"/>
      <c r="D46" s="94"/>
      <c r="E46" s="94"/>
      <c r="F46" s="94"/>
      <c r="G46" s="94"/>
      <c r="H46" s="94"/>
      <c r="I46" s="94"/>
      <c r="J46" s="94"/>
      <c r="K46" s="112"/>
    </row>
    <row r="47" spans="1:11" s="93" customFormat="1" ht="20.25" x14ac:dyDescent="0.2">
      <c r="A47" s="111"/>
      <c r="B47" s="113"/>
      <c r="D47" s="90"/>
      <c r="E47" s="90"/>
      <c r="F47" s="90"/>
      <c r="G47" s="90"/>
      <c r="H47" s="90"/>
      <c r="I47" s="90"/>
      <c r="J47" s="90"/>
      <c r="K47" s="114"/>
    </row>
    <row r="70" spans="11:11" x14ac:dyDescent="0.2">
      <c r="K70" s="34" t="str">
        <f>extraccio</f>
        <v/>
      </c>
    </row>
  </sheetData>
  <sheetProtection password="CB01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B1:L84"/>
  <sheetViews>
    <sheetView showGridLines="0" zoomScaleNormal="100" workbookViewId="0">
      <selection activeCell="L2" sqref="L2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9" t="s">
        <v>28</v>
      </c>
    </row>
    <row r="2" spans="11:12" x14ac:dyDescent="0.2">
      <c r="K2" s="30"/>
      <c r="L2" s="31" t="s">
        <v>81</v>
      </c>
    </row>
    <row r="28" spans="2:11" ht="13.5" thickBot="1" x14ac:dyDescent="0.25"/>
    <row r="29" spans="2:11" x14ac:dyDescent="0.2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57" spans="2:11" ht="13.5" thickBot="1" x14ac:dyDescent="0.25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84" spans="12:12" x14ac:dyDescent="0.2">
      <c r="L84" s="34" t="str">
        <f>extraccio</f>
        <v/>
      </c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"/>
  <dimension ref="B1:L84"/>
  <sheetViews>
    <sheetView showGridLines="0" zoomScaleNormal="100" workbookViewId="0">
      <selection activeCell="L2" sqref="L2"/>
    </sheetView>
  </sheetViews>
  <sheetFormatPr defaultColWidth="9.42578125" defaultRowHeight="12.75" x14ac:dyDescent="0.2"/>
  <cols>
    <col min="1" max="256" width="11.42578125" customWidth="1"/>
  </cols>
  <sheetData>
    <row r="1" spans="11:12" ht="45.6" customHeight="1" x14ac:dyDescent="0.25">
      <c r="L1" s="29" t="s">
        <v>28</v>
      </c>
    </row>
    <row r="2" spans="11:12" x14ac:dyDescent="0.2">
      <c r="K2" s="30"/>
      <c r="L2" s="31" t="s">
        <v>81</v>
      </c>
    </row>
    <row r="29" spans="2:11" ht="13.5" thickBot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11" x14ac:dyDescent="0.2"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57" spans="2:11" ht="13.5" thickBot="1" x14ac:dyDescent="0.25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84" spans="12:12" x14ac:dyDescent="0.2">
      <c r="L84" s="34" t="str">
        <f>extraccio</f>
        <v/>
      </c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46"/>
  <sheetViews>
    <sheetView showGridLines="0" zoomScaleNormal="100" workbookViewId="0">
      <pane ySplit="4" topLeftCell="A5" activePane="bottomLeft" state="frozen"/>
      <selection activeCell="H30" sqref="H30"/>
      <selection pane="bottomLeft" activeCell="J8" sqref="J8"/>
    </sheetView>
  </sheetViews>
  <sheetFormatPr defaultColWidth="9.42578125" defaultRowHeight="12.75" x14ac:dyDescent="0.2"/>
  <cols>
    <col min="1" max="1" width="30.42578125" customWidth="1"/>
    <col min="2" max="12" width="18.42578125" customWidth="1"/>
    <col min="13" max="256" width="11.42578125" customWidth="1"/>
  </cols>
  <sheetData>
    <row r="1" spans="1:10" s="1" customFormat="1" ht="60.6" customHeight="1" x14ac:dyDescent="0.2">
      <c r="G1" s="2" t="s">
        <v>81</v>
      </c>
    </row>
    <row r="2" spans="1:10" x14ac:dyDescent="0.2">
      <c r="A2" s="3"/>
      <c r="B2" s="3"/>
      <c r="C2" s="3"/>
      <c r="D2" s="3"/>
      <c r="E2" s="3"/>
    </row>
    <row r="3" spans="1:10" s="5" customFormat="1" ht="33.75" x14ac:dyDescent="0.5">
      <c r="A3" s="4" t="s">
        <v>0</v>
      </c>
    </row>
    <row r="4" spans="1:10" x14ac:dyDescent="0.2">
      <c r="A4" s="3"/>
      <c r="B4" s="3"/>
      <c r="C4" s="3"/>
      <c r="D4" s="3"/>
      <c r="E4" s="3"/>
    </row>
    <row r="5" spans="1:10" x14ac:dyDescent="0.2">
      <c r="A5" s="3"/>
      <c r="B5" s="3"/>
      <c r="C5" s="3"/>
      <c r="D5" s="3"/>
      <c r="E5" s="3"/>
    </row>
    <row r="6" spans="1:10" ht="20.25" x14ac:dyDescent="0.3">
      <c r="A6" s="6" t="s">
        <v>1</v>
      </c>
    </row>
    <row r="7" spans="1:10" x14ac:dyDescent="0.2">
      <c r="A7" s="3"/>
      <c r="B7" s="3"/>
      <c r="C7" s="3"/>
      <c r="D7" s="3"/>
      <c r="E7" s="3"/>
    </row>
    <row r="8" spans="1:10" ht="20.100000000000001" customHeight="1" thickBot="1" x14ac:dyDescent="0.25">
      <c r="A8" s="7"/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</row>
    <row r="9" spans="1:10" ht="25.35" customHeight="1" thickBot="1" x14ac:dyDescent="0.25">
      <c r="A9" s="9"/>
      <c r="B9" s="10">
        <v>1060.1199999999999</v>
      </c>
      <c r="C9" s="11">
        <v>1394.2214605199999</v>
      </c>
      <c r="D9" s="11">
        <v>1093.2954424</v>
      </c>
      <c r="E9" s="11">
        <v>1079.3649384599998</v>
      </c>
      <c r="F9" s="12">
        <v>13.930503939999999</v>
      </c>
    </row>
    <row r="10" spans="1:10" ht="13.5" thickTop="1" x14ac:dyDescent="0.2">
      <c r="A10" s="3"/>
      <c r="B10" s="3"/>
      <c r="C10" s="3"/>
      <c r="D10" s="3"/>
      <c r="E10" s="3"/>
    </row>
    <row r="11" spans="1:10" x14ac:dyDescent="0.2">
      <c r="A11" s="3"/>
      <c r="B11" s="3"/>
      <c r="C11" s="3"/>
      <c r="D11" s="3"/>
      <c r="E11" s="3"/>
    </row>
    <row r="12" spans="1:10" ht="20.25" x14ac:dyDescent="0.3">
      <c r="A12" s="6" t="s">
        <v>7</v>
      </c>
    </row>
    <row r="13" spans="1:10" x14ac:dyDescent="0.2">
      <c r="A13" s="3"/>
      <c r="B13" s="3"/>
      <c r="C13" s="3"/>
      <c r="D13" s="3"/>
      <c r="E13" s="3"/>
    </row>
    <row r="14" spans="1:10" ht="20.100000000000001" customHeight="1" thickBot="1" x14ac:dyDescent="0.25">
      <c r="A14" s="7"/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  <c r="H14" s="13">
        <v>7</v>
      </c>
      <c r="I14" s="13">
        <v>8</v>
      </c>
      <c r="J14" s="13">
        <v>9</v>
      </c>
    </row>
    <row r="15" spans="1:10" ht="25.35" customHeight="1" x14ac:dyDescent="0.2">
      <c r="A15" s="14" t="s">
        <v>7</v>
      </c>
      <c r="B15" s="15">
        <v>149303043.48000002</v>
      </c>
      <c r="C15" s="16">
        <v>103411714.91</v>
      </c>
      <c r="D15" s="16">
        <v>8462327.3100000005</v>
      </c>
      <c r="E15" s="16">
        <v>630254321.05999994</v>
      </c>
      <c r="F15" s="16">
        <v>3678288.18</v>
      </c>
      <c r="G15" s="16">
        <v>105692.66</v>
      </c>
      <c r="H15" s="16">
        <v>6776265.3100000005</v>
      </c>
      <c r="I15" s="16">
        <v>191303789.49000001</v>
      </c>
      <c r="J15" s="17">
        <v>0</v>
      </c>
    </row>
    <row r="16" spans="1:10" ht="25.35" customHeight="1" x14ac:dyDescent="0.2">
      <c r="A16" s="18" t="s">
        <v>8</v>
      </c>
      <c r="B16" s="19">
        <v>152884500</v>
      </c>
      <c r="C16" s="20">
        <v>112763000</v>
      </c>
      <c r="D16" s="20">
        <v>4441700</v>
      </c>
      <c r="E16" s="20">
        <v>617476333.40999985</v>
      </c>
      <c r="F16" s="20">
        <v>2499250</v>
      </c>
      <c r="G16" s="20">
        <v>0</v>
      </c>
      <c r="H16" s="20">
        <v>3508600</v>
      </c>
      <c r="I16" s="20">
        <v>500648077.11000001</v>
      </c>
      <c r="J16" s="21">
        <v>0</v>
      </c>
    </row>
    <row r="17" spans="1:10" ht="25.35" customHeight="1" x14ac:dyDescent="0.2">
      <c r="A17" s="18" t="s">
        <v>9</v>
      </c>
      <c r="B17" s="19">
        <f>B15/1000000</f>
        <v>149.30304348000001</v>
      </c>
      <c r="C17" s="20">
        <f t="shared" ref="C17:J17" si="0">C15/1000000</f>
        <v>103.41171491</v>
      </c>
      <c r="D17" s="20">
        <f t="shared" si="0"/>
        <v>8.4623273100000009</v>
      </c>
      <c r="E17" s="20">
        <f t="shared" si="0"/>
        <v>630.25432105999994</v>
      </c>
      <c r="F17" s="20">
        <f t="shared" si="0"/>
        <v>3.67828818</v>
      </c>
      <c r="G17" s="20">
        <f t="shared" si="0"/>
        <v>0.10569266000000001</v>
      </c>
      <c r="H17" s="20">
        <f t="shared" si="0"/>
        <v>6.7762653100000003</v>
      </c>
      <c r="I17" s="20">
        <f t="shared" si="0"/>
        <v>191.30378949000001</v>
      </c>
      <c r="J17" s="21">
        <f t="shared" si="0"/>
        <v>0</v>
      </c>
    </row>
    <row r="18" spans="1:10" ht="25.35" customHeight="1" thickBot="1" x14ac:dyDescent="0.25">
      <c r="A18" s="22" t="s">
        <v>10</v>
      </c>
      <c r="B18" s="23">
        <f t="shared" ref="B18:J18" si="1">B16/1000000</f>
        <v>152.8845</v>
      </c>
      <c r="C18" s="24">
        <f t="shared" si="1"/>
        <v>112.76300000000001</v>
      </c>
      <c r="D18" s="24">
        <f t="shared" si="1"/>
        <v>4.4417</v>
      </c>
      <c r="E18" s="24">
        <f t="shared" si="1"/>
        <v>617.47633340999982</v>
      </c>
      <c r="F18" s="24">
        <f t="shared" si="1"/>
        <v>2.49925</v>
      </c>
      <c r="G18" s="24">
        <f t="shared" si="1"/>
        <v>0</v>
      </c>
      <c r="H18" s="24">
        <f t="shared" si="1"/>
        <v>3.5085999999999999</v>
      </c>
      <c r="I18" s="24">
        <f t="shared" si="1"/>
        <v>500.64807711000003</v>
      </c>
      <c r="J18" s="25">
        <f t="shared" si="1"/>
        <v>0</v>
      </c>
    </row>
    <row r="19" spans="1:10" ht="13.5" thickTop="1" x14ac:dyDescent="0.2"/>
    <row r="21" spans="1:10" ht="20.25" x14ac:dyDescent="0.3">
      <c r="A21" s="6" t="s">
        <v>11</v>
      </c>
    </row>
    <row r="22" spans="1:10" x14ac:dyDescent="0.2">
      <c r="A22" s="3"/>
      <c r="B22" s="3"/>
      <c r="C22" s="3"/>
      <c r="D22" s="3"/>
      <c r="E22" s="3"/>
    </row>
    <row r="23" spans="1:10" ht="25.35" customHeight="1" x14ac:dyDescent="0.2">
      <c r="A23" s="26" t="s">
        <v>12</v>
      </c>
      <c r="B23" s="27">
        <f>E9</f>
        <v>1079.3649384599998</v>
      </c>
    </row>
    <row r="24" spans="1:10" ht="25.35" customHeight="1" thickBot="1" x14ac:dyDescent="0.25">
      <c r="A24" s="22" t="s">
        <v>13</v>
      </c>
      <c r="B24" s="28">
        <f>F9</f>
        <v>13.930503939999999</v>
      </c>
    </row>
    <row r="25" spans="1:10" ht="13.5" thickTop="1" x14ac:dyDescent="0.2"/>
    <row r="27" spans="1:10" ht="20.25" x14ac:dyDescent="0.3">
      <c r="A27" s="6" t="s">
        <v>14</v>
      </c>
    </row>
    <row r="28" spans="1:10" x14ac:dyDescent="0.2">
      <c r="A28" s="3"/>
      <c r="B28" s="3"/>
      <c r="C28" s="3"/>
      <c r="D28" s="3"/>
      <c r="E28" s="3"/>
    </row>
    <row r="29" spans="1:10" ht="20.100000000000001" customHeight="1" thickBot="1" x14ac:dyDescent="0.25">
      <c r="A29" s="7"/>
      <c r="B29" s="8" t="s">
        <v>15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20</v>
      </c>
    </row>
    <row r="30" spans="1:10" ht="25.35" customHeight="1" thickBot="1" x14ac:dyDescent="0.25">
      <c r="A30" s="9"/>
      <c r="B30" s="10">
        <v>1060.1200000000003</v>
      </c>
      <c r="C30" s="11">
        <v>1394.2214605199999</v>
      </c>
      <c r="D30" s="11">
        <v>1213.6620738699996</v>
      </c>
      <c r="E30" s="11">
        <v>955.33652000999984</v>
      </c>
      <c r="F30" s="11">
        <v>953.54751729999987</v>
      </c>
      <c r="G30" s="12">
        <v>1.7890027099999999</v>
      </c>
    </row>
    <row r="31" spans="1:10" ht="13.5" thickTop="1" x14ac:dyDescent="0.2">
      <c r="E31" s="3"/>
    </row>
    <row r="33" spans="1:10" ht="20.25" x14ac:dyDescent="0.3">
      <c r="A33" s="6" t="s">
        <v>21</v>
      </c>
    </row>
    <row r="34" spans="1:10" x14ac:dyDescent="0.2">
      <c r="A34" s="3"/>
      <c r="B34" s="3"/>
      <c r="C34" s="3"/>
      <c r="D34" s="3"/>
      <c r="E34" s="3"/>
    </row>
    <row r="35" spans="1:10" ht="20.100000000000001" customHeight="1" thickBot="1" x14ac:dyDescent="0.25">
      <c r="A35" s="7"/>
      <c r="B35" s="13">
        <v>1</v>
      </c>
      <c r="C35" s="13">
        <v>2</v>
      </c>
      <c r="D35" s="13">
        <v>3</v>
      </c>
      <c r="E35" s="13">
        <v>4</v>
      </c>
      <c r="F35" s="13">
        <v>5</v>
      </c>
      <c r="G35" s="13">
        <v>6</v>
      </c>
      <c r="H35" s="13">
        <v>7</v>
      </c>
      <c r="I35" s="13">
        <v>8</v>
      </c>
      <c r="J35" s="13">
        <v>9</v>
      </c>
    </row>
    <row r="36" spans="1:10" ht="25.35" customHeight="1" x14ac:dyDescent="0.2">
      <c r="A36" s="14" t="s">
        <v>22</v>
      </c>
      <c r="B36" s="15">
        <v>218349698.78999975</v>
      </c>
      <c r="C36" s="16">
        <v>121091872.61</v>
      </c>
      <c r="D36" s="16">
        <v>35430.259999999995</v>
      </c>
      <c r="E36" s="16">
        <v>349550094.74999988</v>
      </c>
      <c r="F36" s="16">
        <v>0</v>
      </c>
      <c r="G36" s="16">
        <v>63718488.420000024</v>
      </c>
      <c r="H36" s="16">
        <v>263629169.59</v>
      </c>
      <c r="I36" s="16">
        <v>197287319.44999999</v>
      </c>
      <c r="J36" s="17">
        <v>0</v>
      </c>
    </row>
    <row r="37" spans="1:10" ht="25.35" customHeight="1" x14ac:dyDescent="0.2">
      <c r="A37" s="18" t="s">
        <v>23</v>
      </c>
      <c r="B37" s="19">
        <v>254582619.15000007</v>
      </c>
      <c r="C37" s="20">
        <v>142189427.81</v>
      </c>
      <c r="D37" s="20">
        <v>111000</v>
      </c>
      <c r="E37" s="20">
        <v>374891039.77000004</v>
      </c>
      <c r="F37" s="20">
        <v>3000000</v>
      </c>
      <c r="G37" s="20">
        <v>93721918.669999987</v>
      </c>
      <c r="H37" s="20">
        <v>323221292.24999994</v>
      </c>
      <c r="I37" s="20">
        <v>202504162.87</v>
      </c>
      <c r="J37" s="21">
        <v>0</v>
      </c>
    </row>
    <row r="38" spans="1:10" ht="25.35" customHeight="1" x14ac:dyDescent="0.2">
      <c r="A38" s="18" t="s">
        <v>24</v>
      </c>
      <c r="B38" s="19">
        <f t="shared" ref="B38:J39" si="2">B36/1000000</f>
        <v>218.34969878999976</v>
      </c>
      <c r="C38" s="20">
        <f t="shared" si="2"/>
        <v>121.09187261</v>
      </c>
      <c r="D38" s="20">
        <f t="shared" si="2"/>
        <v>3.5430259999999998E-2</v>
      </c>
      <c r="E38" s="20">
        <f t="shared" si="2"/>
        <v>349.55009474999986</v>
      </c>
      <c r="F38" s="20">
        <f t="shared" si="2"/>
        <v>0</v>
      </c>
      <c r="G38" s="20">
        <f t="shared" si="2"/>
        <v>63.718488420000021</v>
      </c>
      <c r="H38" s="20">
        <f t="shared" si="2"/>
        <v>263.62916959</v>
      </c>
      <c r="I38" s="20">
        <f t="shared" si="2"/>
        <v>197.28731944999998</v>
      </c>
      <c r="J38" s="21">
        <f t="shared" si="2"/>
        <v>0</v>
      </c>
    </row>
    <row r="39" spans="1:10" ht="25.35" customHeight="1" thickBot="1" x14ac:dyDescent="0.25">
      <c r="A39" s="22" t="s">
        <v>25</v>
      </c>
      <c r="B39" s="23">
        <f t="shared" si="2"/>
        <v>254.58261915000006</v>
      </c>
      <c r="C39" s="24">
        <f t="shared" si="2"/>
        <v>142.18942781000001</v>
      </c>
      <c r="D39" s="24">
        <f t="shared" si="2"/>
        <v>0.111</v>
      </c>
      <c r="E39" s="24">
        <f t="shared" si="2"/>
        <v>374.89103977000002</v>
      </c>
      <c r="F39" s="24">
        <f t="shared" si="2"/>
        <v>3</v>
      </c>
      <c r="G39" s="24">
        <f t="shared" si="2"/>
        <v>93.721918669999994</v>
      </c>
      <c r="H39" s="24">
        <f t="shared" si="2"/>
        <v>323.22129224999992</v>
      </c>
      <c r="I39" s="24">
        <f t="shared" si="2"/>
        <v>202.50416287000002</v>
      </c>
      <c r="J39" s="25">
        <f t="shared" si="2"/>
        <v>0</v>
      </c>
    </row>
    <row r="40" spans="1:10" ht="13.5" thickTop="1" x14ac:dyDescent="0.2"/>
    <row r="42" spans="1:10" ht="20.25" x14ac:dyDescent="0.3">
      <c r="A42" s="6" t="s">
        <v>26</v>
      </c>
    </row>
    <row r="43" spans="1:10" x14ac:dyDescent="0.2">
      <c r="A43" s="3"/>
      <c r="B43" s="3"/>
      <c r="C43" s="3"/>
      <c r="D43" s="3"/>
      <c r="E43" s="3"/>
    </row>
    <row r="44" spans="1:10" ht="25.35" customHeight="1" x14ac:dyDescent="0.2">
      <c r="A44" s="26" t="s">
        <v>26</v>
      </c>
      <c r="B44" s="27">
        <f>F30</f>
        <v>953.54751729999987</v>
      </c>
    </row>
    <row r="45" spans="1:10" ht="25.35" customHeight="1" thickBot="1" x14ac:dyDescent="0.25">
      <c r="A45" s="22" t="s">
        <v>27</v>
      </c>
      <c r="B45" s="28">
        <f>G30</f>
        <v>1.7890027099999999</v>
      </c>
    </row>
    <row r="46" spans="1:10" ht="13.5" thickTop="1" x14ac:dyDescent="0.2"/>
  </sheetData>
  <sheetProtection password="CB01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GrDespeses</vt:lpstr>
      <vt:lpstr>GrIngressos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sanzhs</dc:creator>
  <cp:lastModifiedBy>sanzhs</cp:lastModifiedBy>
  <dcterms:created xsi:type="dcterms:W3CDTF">2023-03-02T13:17:30Z</dcterms:created>
  <dcterms:modified xsi:type="dcterms:W3CDTF">2023-03-02T13:37:58Z</dcterms:modified>
</cp:coreProperties>
</file>