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U:\SCO\CSEC\Transparència\Execució\2023\"/>
    </mc:Choice>
  </mc:AlternateContent>
  <xr:revisionPtr revIDLastSave="0" documentId="13_ncr:1_{D5871A16-819C-4AF9-857B-E07E2D7AAE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ba" sheetId="5" r:id="rId1"/>
    <sheet name="DibaAltres" sheetId="4" r:id="rId2"/>
    <sheet name="GrDespeses" sheetId="2" r:id="rId3"/>
    <sheet name="GrIngressos" sheetId="3" r:id="rId4"/>
    <sheet name="CGrafics" sheetId="1" r:id="rId5"/>
  </sheets>
  <externalReferences>
    <externalReference r:id="rId6"/>
  </externalReferences>
  <definedNames>
    <definedName name="_12Àrea_d_impressió" localSheetId="2">GrDespeses!$A$1:$L$84</definedName>
    <definedName name="_17Àrea_d_impressió" localSheetId="3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2">GrDespeses!$A$1:$L$84</definedName>
    <definedName name="_xlnm.Print_Area" localSheetId="3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47" i="5"/>
  <c r="F44" i="5"/>
  <c r="K43" i="5"/>
  <c r="I44" i="5"/>
  <c r="H44" i="5"/>
  <c r="G44" i="5"/>
  <c r="K42" i="5"/>
  <c r="E44" i="5"/>
  <c r="D44" i="5"/>
  <c r="G41" i="5"/>
  <c r="K40" i="5"/>
  <c r="I41" i="5"/>
  <c r="H41" i="5"/>
  <c r="K39" i="5"/>
  <c r="E41" i="5"/>
  <c r="D41" i="5"/>
  <c r="K37" i="5"/>
  <c r="K36" i="5"/>
  <c r="K35" i="5"/>
  <c r="H38" i="5"/>
  <c r="F38" i="5"/>
  <c r="D38" i="5"/>
  <c r="I38" i="5"/>
  <c r="G38" i="5"/>
  <c r="K33" i="5"/>
  <c r="E38" i="5"/>
  <c r="E47" i="5" s="1"/>
  <c r="I22" i="5"/>
  <c r="E22" i="5"/>
  <c r="E56" i="5" s="1"/>
  <c r="K21" i="5"/>
  <c r="H22" i="5"/>
  <c r="G22" i="5"/>
  <c r="G56" i="5" s="1"/>
  <c r="F22" i="5"/>
  <c r="D22" i="5"/>
  <c r="F19" i="5"/>
  <c r="K18" i="5"/>
  <c r="I19" i="5"/>
  <c r="I55" i="5" s="1"/>
  <c r="H19" i="5"/>
  <c r="H55" i="5" s="1"/>
  <c r="G19" i="5"/>
  <c r="K17" i="5"/>
  <c r="E19" i="5"/>
  <c r="D19" i="5"/>
  <c r="D55" i="5" s="1"/>
  <c r="K15" i="5"/>
  <c r="K14" i="5"/>
  <c r="K13" i="5"/>
  <c r="I16" i="5"/>
  <c r="G16" i="5"/>
  <c r="K12" i="5"/>
  <c r="E16" i="5"/>
  <c r="H16" i="5"/>
  <c r="K11" i="5"/>
  <c r="D16" i="5"/>
  <c r="K7" i="5"/>
  <c r="K70" i="4"/>
  <c r="B25" i="4"/>
  <c r="I22" i="4"/>
  <c r="E22" i="4"/>
  <c r="K21" i="4"/>
  <c r="H22" i="4"/>
  <c r="G22" i="4"/>
  <c r="F22" i="4"/>
  <c r="D22" i="4"/>
  <c r="F19" i="4"/>
  <c r="K18" i="4"/>
  <c r="I19" i="4"/>
  <c r="H19" i="4"/>
  <c r="G19" i="4"/>
  <c r="E19" i="4"/>
  <c r="D19" i="4"/>
  <c r="K19" i="4" s="1"/>
  <c r="K15" i="4"/>
  <c r="K14" i="4"/>
  <c r="K13" i="4"/>
  <c r="I16" i="4"/>
  <c r="G16" i="4"/>
  <c r="E16" i="4"/>
  <c r="K12" i="4"/>
  <c r="H16" i="4"/>
  <c r="H25" i="4" s="1"/>
  <c r="K11" i="4"/>
  <c r="D16" i="4"/>
  <c r="K7" i="4"/>
  <c r="B44" i="1"/>
  <c r="B45" i="1"/>
  <c r="B23" i="1"/>
  <c r="B24" i="1"/>
  <c r="G55" i="5" l="1"/>
  <c r="I56" i="5"/>
  <c r="G25" i="4"/>
  <c r="I25" i="4"/>
  <c r="E55" i="5"/>
  <c r="H56" i="5"/>
  <c r="K44" i="5"/>
  <c r="D56" i="5"/>
  <c r="G47" i="5"/>
  <c r="I47" i="5"/>
  <c r="E25" i="4"/>
  <c r="D25" i="5"/>
  <c r="D54" i="5"/>
  <c r="H25" i="5"/>
  <c r="H54" i="5"/>
  <c r="K22" i="4"/>
  <c r="G25" i="5"/>
  <c r="G59" i="5" s="1"/>
  <c r="G54" i="5"/>
  <c r="K22" i="5"/>
  <c r="F56" i="5"/>
  <c r="K38" i="5"/>
  <c r="D25" i="4"/>
  <c r="E54" i="5"/>
  <c r="E25" i="5"/>
  <c r="E59" i="5" s="1"/>
  <c r="I54" i="5"/>
  <c r="I25" i="5"/>
  <c r="I59" i="5" s="1"/>
  <c r="D47" i="5"/>
  <c r="H47" i="5"/>
  <c r="K17" i="4"/>
  <c r="F16" i="4"/>
  <c r="F25" i="4" s="1"/>
  <c r="K20" i="4"/>
  <c r="F16" i="5"/>
  <c r="K20" i="5"/>
  <c r="F41" i="5"/>
  <c r="K41" i="5" s="1"/>
  <c r="K19" i="5"/>
  <c r="K34" i="5"/>
  <c r="F25" i="5" l="1"/>
  <c r="F54" i="5"/>
  <c r="K16" i="5"/>
  <c r="K25" i="4"/>
  <c r="F47" i="5"/>
  <c r="K47" i="5" s="1"/>
  <c r="H59" i="5"/>
  <c r="F55" i="5"/>
  <c r="K16" i="4"/>
  <c r="D59" i="5"/>
  <c r="F59" i="5" l="1"/>
  <c r="K25" i="5"/>
</calcChain>
</file>

<file path=xl/sharedStrings.xml><?xml version="1.0" encoding="utf-8"?>
<sst xmlns="http://schemas.openxmlformats.org/spreadsheetml/2006/main" count="141" uniqueCount="83">
  <si>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</si>
  <si>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</si>
  <si>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</si>
  <si>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</si>
  <si>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</si>
  <si>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</si>
  <si>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</si>
  <si>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</si>
  <si>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</si>
  <si>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</si>
  <si>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</si>
  <si>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</si>
  <si>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</si>
  <si>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</si>
  <si>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</si>
  <si>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</si>
  <si>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</si>
  <si>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</si>
  <si>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</si>
  <si>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</si>
  <si>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</si>
  <si>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</si>
  <si>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</si>
  <si>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</si>
  <si>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</si>
  <si>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</si>
  <si>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</si>
  <si>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</si>
  <si>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</si>
  <si>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</si>
  <si>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</si>
  <si>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</si>
  <si>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</si>
  <si>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</si>
  <si>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</si>
  <si>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</si>
  <si>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</si>
  <si>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</si>
  <si>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</si>
  <si>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</si>
  <si>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</si>
  <si>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</si>
  <si>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</si>
  <si>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</si>
  <si>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</si>
  <si>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</si>
  <si>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</si>
  <si>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</si>
  <si>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</si>
  <si>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</si>
  <si>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</si>
  <si>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</si>
  <si>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</si>
  <si>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</si>
  <si>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</si>
  <si>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</si>
  <si>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</si>
  <si>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</si>
  <si>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</si>
  <si>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</si>
  <si>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</si>
  <si>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</si>
  <si>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</si>
  <si>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</si>
  <si>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</si>
  <si>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</si>
  <si>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</si>
  <si>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</si>
  <si>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</si>
  <si>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</si>
  <si>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</si>
  <si>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</si>
  <si>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</si>
  <si>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</si>
  <si>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</si>
  <si>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</si>
  <si>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</si>
  <si>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</si>
  <si>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</si>
  <si>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</si>
  <si>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</si>
  <si>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31 de març de 2023</t>
  </si>
  <si>
    <t>estat d'execució del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</si>
</sst>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4" fontId="0" fillId="0" borderId="0" xfId="0" applyNumberFormat="1"/>
    <xf numFmtId="164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4" fontId="8" fillId="0" borderId="26" xfId="0" applyNumberFormat="1" applyFont="1" applyBorder="1" applyAlignment="1">
      <alignment horizontal="center" wrapText="1"/>
    </xf>
    <xf numFmtId="164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4" fontId="21" fillId="0" borderId="31" xfId="0" applyNumberFormat="1" applyFont="1" applyBorder="1"/>
    <xf numFmtId="164" fontId="21" fillId="0" borderId="32" xfId="0" applyNumberFormat="1" applyFont="1" applyBorder="1"/>
    <xf numFmtId="164" fontId="21" fillId="0" borderId="33" xfId="0" applyNumberFormat="1" applyFont="1" applyBorder="1"/>
    <xf numFmtId="164" fontId="21" fillId="0" borderId="34" xfId="0" applyNumberFormat="1" applyFont="1" applyBorder="1" applyAlignment="1">
      <alignment horizontal="right"/>
    </xf>
    <xf numFmtId="164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4" fontId="21" fillId="0" borderId="35" xfId="0" applyNumberFormat="1" applyFont="1" applyBorder="1"/>
    <xf numFmtId="164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4" fontId="23" fillId="0" borderId="40" xfId="0" applyNumberFormat="1" applyFont="1" applyBorder="1"/>
    <xf numFmtId="164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4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4" fontId="21" fillId="0" borderId="44" xfId="0" applyNumberFormat="1" applyFont="1" applyBorder="1"/>
    <xf numFmtId="164" fontId="21" fillId="0" borderId="45" xfId="0" applyNumberFormat="1" applyFont="1" applyBorder="1"/>
    <xf numFmtId="164" fontId="21" fillId="0" borderId="46" xfId="0" applyNumberFormat="1" applyFont="1" applyBorder="1"/>
    <xf numFmtId="164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4" fontId="21" fillId="0" borderId="48" xfId="0" applyNumberFormat="1" applyFont="1" applyBorder="1"/>
    <xf numFmtId="164" fontId="21" fillId="0" borderId="49" xfId="0" applyNumberFormat="1" applyFont="1" applyBorder="1"/>
    <xf numFmtId="164" fontId="21" fillId="0" borderId="50" xfId="0" applyNumberFormat="1" applyFont="1" applyBorder="1"/>
    <xf numFmtId="164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4" fontId="27" fillId="0" borderId="53" xfId="0" applyNumberFormat="1" applyFont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4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4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4" fontId="21" fillId="0" borderId="54" xfId="0" applyNumberFormat="1" applyFont="1" applyBorder="1"/>
    <xf numFmtId="164" fontId="21" fillId="0" borderId="34" xfId="0" applyNumberFormat="1" applyFont="1" applyBorder="1"/>
    <xf numFmtId="164" fontId="21" fillId="0" borderId="55" xfId="0" applyNumberFormat="1" applyFont="1" applyBorder="1"/>
    <xf numFmtId="164" fontId="21" fillId="0" borderId="56" xfId="0" applyNumberFormat="1" applyFont="1" applyBorder="1"/>
    <xf numFmtId="164" fontId="21" fillId="0" borderId="57" xfId="0" applyNumberFormat="1" applyFont="1" applyBorder="1"/>
    <xf numFmtId="164" fontId="21" fillId="0" borderId="41" xfId="0" applyNumberFormat="1" applyFont="1" applyBorder="1"/>
    <xf numFmtId="164" fontId="21" fillId="0" borderId="58" xfId="0" applyNumberFormat="1" applyFont="1" applyBorder="1"/>
    <xf numFmtId="164" fontId="23" fillId="0" borderId="42" xfId="0" applyNumberFormat="1" applyFont="1" applyBorder="1"/>
    <xf numFmtId="164" fontId="21" fillId="0" borderId="59" xfId="0" applyNumberFormat="1" applyFont="1" applyBorder="1"/>
    <xf numFmtId="164" fontId="21" fillId="0" borderId="47" xfId="0" applyNumberFormat="1" applyFont="1" applyBorder="1"/>
    <xf numFmtId="164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5" fontId="21" fillId="0" borderId="61" xfId="1" applyFont="1" applyBorder="1"/>
    <xf numFmtId="165" fontId="21" fillId="0" borderId="62" xfId="1" applyFont="1" applyBorder="1"/>
    <xf numFmtId="165" fontId="21" fillId="0" borderId="63" xfId="1" applyFont="1" applyBorder="1"/>
    <xf numFmtId="165" fontId="21" fillId="0" borderId="64" xfId="1" applyFont="1" applyBorder="1"/>
    <xf numFmtId="165" fontId="21" fillId="0" borderId="65" xfId="1" applyFont="1" applyBorder="1"/>
    <xf numFmtId="165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5" fontId="21" fillId="0" borderId="67" xfId="1" applyFont="1" applyBorder="1"/>
    <xf numFmtId="165" fontId="21" fillId="0" borderId="49" xfId="1" applyFont="1" applyBorder="1"/>
    <xf numFmtId="165" fontId="21" fillId="0" borderId="50" xfId="1" applyFont="1" applyBorder="1"/>
    <xf numFmtId="165" fontId="21" fillId="0" borderId="60" xfId="1" applyFont="1" applyBorder="1"/>
    <xf numFmtId="165" fontId="21" fillId="0" borderId="51" xfId="1" applyFont="1" applyBorder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1.087,44</c:v>
                  </c:pt>
                  <c:pt idx="1">
                    <c:v>1.591,29</c:v>
                  </c:pt>
                  <c:pt idx="2">
                    <c:v>929,23</c:v>
                  </c:pt>
                  <c:pt idx="3">
                    <c:v>352,02</c:v>
                  </c:pt>
                  <c:pt idx="4">
                    <c:v>289,43</c:v>
                  </c:pt>
                  <c:pt idx="5">
                    <c:v>62,59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1087.4349999999999</c:v>
                </c:pt>
                <c:pt idx="1">
                  <c:v>1591.28954402</c:v>
                </c:pt>
                <c:pt idx="2">
                  <c:v>929.22745815000007</c:v>
                </c:pt>
                <c:pt idx="3">
                  <c:v>352.02037765999995</c:v>
                </c:pt>
                <c:pt idx="4">
                  <c:v>289.43020037000002</c:v>
                </c:pt>
                <c:pt idx="5">
                  <c:v>62.590177290000007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0-4D21-BCDF-317F93AE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1584000"/>
        <c:axId val="139640832"/>
        <c:axId val="0"/>
      </c:bar3DChart>
      <c:catAx>
        <c:axId val="51584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964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408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515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52.214149529999958</c:v>
                </c:pt>
                <c:pt idx="1">
                  <c:v>93.309903419999941</c:v>
                </c:pt>
                <c:pt idx="2">
                  <c:v>1.0748000000000001E-4</c:v>
                </c:pt>
                <c:pt idx="3">
                  <c:v>279.32228285000014</c:v>
                </c:pt>
                <c:pt idx="4">
                  <c:v>0</c:v>
                </c:pt>
                <c:pt idx="5">
                  <c:v>52.536344060000019</c:v>
                </c:pt>
                <c:pt idx="6">
                  <c:v>274.86986571000006</c:v>
                </c:pt>
                <c:pt idx="7">
                  <c:v>176.97480510000003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0-4853-BC33-8CA9D7C1D06F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269.79297703000003</c:v>
                </c:pt>
                <c:pt idx="1">
                  <c:v>150.77377913000001</c:v>
                </c:pt>
                <c:pt idx="2">
                  <c:v>0.11101999999999999</c:v>
                </c:pt>
                <c:pt idx="3">
                  <c:v>412.36782139000002</c:v>
                </c:pt>
                <c:pt idx="4">
                  <c:v>3</c:v>
                </c:pt>
                <c:pt idx="5">
                  <c:v>128.35943492999999</c:v>
                </c:pt>
                <c:pt idx="6">
                  <c:v>427.78424122999991</c:v>
                </c:pt>
                <c:pt idx="7">
                  <c:v>199.10027031000001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0-4853-BC33-8CA9D7C1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0003968"/>
        <c:axId val="141107584"/>
        <c:axId val="0"/>
      </c:bar3DChart>
      <c:catAx>
        <c:axId val="140003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110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1075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000396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07-4F7C-93DA-3E602714A72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07-4F7C-93DA-3E602714A726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7-4F7C-93DA-3E602714A726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7-4F7C-93DA-3E602714A72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289.43020037000002</c:v>
                </c:pt>
                <c:pt idx="1">
                  <c:v>62.590177290000007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7-4F7C-93DA-3E602714A72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1.087,44</c:v>
                  </c:pt>
                  <c:pt idx="1">
                    <c:v>1.591,29</c:v>
                  </c:pt>
                  <c:pt idx="2">
                    <c:v>215,73</c:v>
                  </c:pt>
                  <c:pt idx="3">
                    <c:v>142,62</c:v>
                  </c:pt>
                  <c:pt idx="4">
                    <c:v>73,11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1087.4349999999999</c:v>
                </c:pt>
                <c:pt idx="1">
                  <c:v>1591.28954402</c:v>
                </c:pt>
                <c:pt idx="2">
                  <c:v>215.72941821999996</c:v>
                </c:pt>
                <c:pt idx="3">
                  <c:v>142.62419962000007</c:v>
                </c:pt>
                <c:pt idx="4">
                  <c:v>73.105218600000015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6-4BDA-A9A0-CAD31E3C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1246464"/>
        <c:axId val="141248000"/>
        <c:axId val="0"/>
      </c:bar3DChart>
      <c:catAx>
        <c:axId val="141246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12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2480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124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37.717715320000003</c:v>
                </c:pt>
                <c:pt idx="1">
                  <c:v>24.143607360000004</c:v>
                </c:pt>
                <c:pt idx="2">
                  <c:v>2.9619909699999996</c:v>
                </c:pt>
                <c:pt idx="3">
                  <c:v>145.58882097999995</c:v>
                </c:pt>
                <c:pt idx="4">
                  <c:v>2.7505241300000001</c:v>
                </c:pt>
                <c:pt idx="5">
                  <c:v>0.13321066000000001</c:v>
                </c:pt>
                <c:pt idx="6">
                  <c:v>1.5860782499999999</c:v>
                </c:pt>
                <c:pt idx="7">
                  <c:v>0.84747055000000004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F1A-8572-91223DD0DC5C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156.685</c:v>
                </c:pt>
                <c:pt idx="1">
                  <c:v>105.08</c:v>
                </c:pt>
                <c:pt idx="2">
                  <c:v>4.6660000000000004</c:v>
                </c:pt>
                <c:pt idx="3">
                  <c:v>646.55713716999992</c:v>
                </c:pt>
                <c:pt idx="4">
                  <c:v>2.9529999999999998</c:v>
                </c:pt>
                <c:pt idx="5">
                  <c:v>0</c:v>
                </c:pt>
                <c:pt idx="6">
                  <c:v>5.5312765500000012</c:v>
                </c:pt>
                <c:pt idx="7">
                  <c:v>669.81713029999992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3-4F1A-8572-91223DD0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1289344"/>
        <c:axId val="141290880"/>
        <c:axId val="0"/>
      </c:bar3DChart>
      <c:catAx>
        <c:axId val="141289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129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2908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1289344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7E-4B30-8747-C25CC080B3F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7E-4B30-8747-C25CC080B3FC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B30-8747-C25CC080B3FC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B30-8747-C25CC080B3F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142.62419962000007</c:v>
                </c:pt>
                <c:pt idx="1">
                  <c:v>73.105218600000015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E-4B30-8747-C25CC080B3F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4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4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00000000-0008-0000-4700-000001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00000000-0008-0000-4700-000002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00000000-0008-0000-4700-000003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00000000-0008-0000-4700-000006A801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00000000-0008-0000-4700-00000BA801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4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00000000-0008-0000-4800-000002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00000000-0008-0000-4800-00000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00000000-0008-0000-4800-000007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00000000-0008-0000-4800-000012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00000000-0008-0000-4800-000019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0000000-0008-0000-4800-00001A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4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ts2023&#183;03Mar&#23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Recursos Humans, Hisenda i Serveis Interns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31 de març de 2023</v>
          </cell>
        </row>
        <row r="19">
          <cell r="C19">
            <v>45016</v>
          </cell>
        </row>
        <row r="20">
          <cell r="C20">
            <v>31</v>
          </cell>
        </row>
        <row r="21">
          <cell r="C21">
            <v>3</v>
          </cell>
        </row>
        <row r="22">
          <cell r="C22">
            <v>2023</v>
          </cell>
        </row>
        <row r="23">
          <cell r="C23" t="str">
            <v>extret el 2/5/2023</v>
          </cell>
        </row>
        <row r="24">
          <cell r="C24">
            <v>45076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F40" t="str">
            <v>estat d'ingressos i despeses</v>
          </cell>
        </row>
        <row r="41">
          <cell r="B41">
            <v>2</v>
          </cell>
          <cell r="C41" t="str">
            <v>pressupost d'exercicis tancats</v>
          </cell>
          <cell r="F41" t="str">
            <v>estat d'ingressos i despeses</v>
          </cell>
        </row>
        <row r="42">
          <cell r="B42">
            <v>3</v>
          </cell>
          <cell r="C42" t="str">
            <v>comparatiu amb l'exercici 2022</v>
          </cell>
          <cell r="F42" t="str">
            <v>estat d'ingressos i despeses</v>
          </cell>
        </row>
        <row r="43">
          <cell r="B43">
            <v>4</v>
          </cell>
          <cell r="C43" t="str">
            <v>moviments de tresoreria</v>
          </cell>
          <cell r="F43" t="str">
            <v>pressupostaris / no pressupostaris</v>
          </cell>
        </row>
        <row r="44">
          <cell r="B44">
            <v>5</v>
          </cell>
          <cell r="C44" t="str">
            <v>conceptes no pressupostaris</v>
          </cell>
          <cell r="F44" t="str">
            <v>saldos deutors / saldos creditors</v>
          </cell>
        </row>
        <row r="45">
          <cell r="B45">
            <v>5.01</v>
          </cell>
          <cell r="C45" t="str">
            <v>estat d'execució del pressupost</v>
          </cell>
        </row>
        <row r="46">
          <cell r="B46">
            <v>5.01</v>
          </cell>
          <cell r="C46" t="str">
            <v>romanent líquid de tresoreria</v>
          </cell>
        </row>
        <row r="47">
          <cell r="B47">
            <v>5.01</v>
          </cell>
          <cell r="C47" t="str">
            <v>quadre de comandament</v>
          </cell>
        </row>
        <row r="48">
          <cell r="B48">
            <v>5.01</v>
          </cell>
          <cell r="C48" t="str">
            <v>altres dades de tancament</v>
          </cell>
        </row>
        <row r="49">
          <cell r="B49">
            <v>6</v>
          </cell>
          <cell r="C49" t="str">
            <v>pressupost dels organismes autònoms</v>
          </cell>
          <cell r="F49" t="str">
            <v>estat d'ingressos i despeses</v>
          </cell>
        </row>
        <row r="50">
          <cell r="B50">
            <v>7</v>
          </cell>
          <cell r="C50" t="str">
            <v>pressupost de consorcis</v>
          </cell>
          <cell r="F50" t="str">
            <v>estat d'ingressos i despeses</v>
          </cell>
        </row>
        <row r="51">
          <cell r="B51">
            <v>7.01</v>
          </cell>
          <cell r="C51" t="str">
            <v>estat d'execució del pressupost - ingressos</v>
          </cell>
          <cell r="F51" t="str">
            <v>per àrea i direcció/gerència</v>
          </cell>
        </row>
        <row r="52">
          <cell r="B52">
            <v>7.01</v>
          </cell>
          <cell r="C52" t="str">
            <v>estat d'execució del pressupost - despeses</v>
          </cell>
          <cell r="F52" t="str">
            <v>per àrea i direcció/gerència</v>
          </cell>
        </row>
        <row r="53">
          <cell r="B53">
            <v>7.01</v>
          </cell>
          <cell r="C53" t="str">
            <v>romanents de crèdit</v>
          </cell>
          <cell r="F53" t="str">
            <v>per àrea i direcció/gerència</v>
          </cell>
        </row>
        <row r="54">
          <cell r="B54">
            <v>7.01</v>
          </cell>
          <cell r="C54" t="str">
            <v>despeses d'anys anteriors</v>
          </cell>
          <cell r="F54" t="str">
            <v>per àrea i direcció/gerència</v>
          </cell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45016</v>
          </cell>
          <cell r="E4">
            <v>45048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/>
  <dimension ref="A1:K68"/>
  <sheetViews>
    <sheetView showGridLines="0" tabSelected="1" workbookViewId="0">
      <pane ySplit="1" topLeftCell="A2" activePane="bottomLeft" state="frozen"/>
      <selection activeCell="D11" sqref="D11"/>
      <selection pane="bottomLeft" activeCell="A27" sqref="A27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5">
      <c r="H5" t="s">
        <v>29</v>
      </c>
    </row>
    <row r="7" spans="1:11" ht="32.5" x14ac:dyDescent="0.65">
      <c r="A7" s="44" t="s">
        <v>1</v>
      </c>
      <c r="H7" s="45"/>
      <c r="I7" s="45"/>
      <c r="J7" s="45"/>
      <c r="K7" s="46" t="str">
        <f>nota1</f>
        <v xml:space="preserve"> </v>
      </c>
    </row>
    <row r="8" spans="1:11" ht="20.149999999999999" customHeight="1" thickBot="1" x14ac:dyDescent="0.7">
      <c r="A8" s="44"/>
      <c r="H8" s="45"/>
      <c r="I8" s="45"/>
      <c r="J8" s="45"/>
      <c r="K8" s="45"/>
    </row>
    <row r="9" spans="1:11" ht="40.4" customHeight="1" x14ac:dyDescent="0.35">
      <c r="A9" s="134" t="s">
        <v>32</v>
      </c>
      <c r="B9" s="135"/>
      <c r="D9" s="47" t="s">
        <v>58</v>
      </c>
      <c r="E9" s="47" t="s">
        <v>59</v>
      </c>
      <c r="F9" s="47" t="s">
        <v>60</v>
      </c>
      <c r="G9" s="47" t="s">
        <v>61</v>
      </c>
      <c r="H9" s="47" t="s">
        <v>62</v>
      </c>
      <c r="I9" s="47" t="s">
        <v>6</v>
      </c>
      <c r="J9" s="49"/>
      <c r="K9" s="50" t="s">
        <v>63</v>
      </c>
    </row>
    <row r="10" spans="1:11" ht="20.149999999999999" customHeight="1" thickBot="1" x14ac:dyDescent="0.3">
      <c r="A10" s="136"/>
      <c r="B10" s="136"/>
      <c r="D10" s="51" t="s">
        <v>39</v>
      </c>
      <c r="E10" s="51" t="s">
        <v>40</v>
      </c>
      <c r="F10" s="51" t="s">
        <v>64</v>
      </c>
      <c r="G10" s="51" t="s">
        <v>42</v>
      </c>
      <c r="H10" s="51" t="s">
        <v>43</v>
      </c>
      <c r="I10" s="51" t="s">
        <v>65</v>
      </c>
      <c r="J10" s="52"/>
      <c r="K10" s="51" t="s">
        <v>45</v>
      </c>
    </row>
    <row r="11" spans="1:11" ht="28.4" customHeight="1" x14ac:dyDescent="0.3">
      <c r="A11" s="53">
        <v>1</v>
      </c>
      <c r="B11" s="54" t="s">
        <v>66</v>
      </c>
      <c r="D11" s="69">
        <v>156685000</v>
      </c>
      <c r="E11" s="56">
        <v>0</v>
      </c>
      <c r="F11" s="57">
        <v>156685000</v>
      </c>
      <c r="G11" s="99">
        <v>37717715.32</v>
      </c>
      <c r="H11" s="56">
        <v>26738047.030000001</v>
      </c>
      <c r="I11" s="100">
        <v>10979668.289999999</v>
      </c>
      <c r="J11" s="59"/>
      <c r="K11" s="60">
        <f t="shared" ref="K11:K22" si="0">IF(F11=0,0,G11/F11)</f>
        <v>0.24072320464626479</v>
      </c>
    </row>
    <row r="12" spans="1:11" ht="14" x14ac:dyDescent="0.3">
      <c r="A12" s="53">
        <v>2</v>
      </c>
      <c r="B12" s="54" t="s">
        <v>67</v>
      </c>
      <c r="D12" s="55">
        <v>105080000</v>
      </c>
      <c r="E12" s="56">
        <v>0</v>
      </c>
      <c r="F12" s="61">
        <v>105080000</v>
      </c>
      <c r="G12" s="101">
        <v>24143607.360000003</v>
      </c>
      <c r="H12" s="56">
        <v>16095738.24</v>
      </c>
      <c r="I12" s="100">
        <v>8047869.1200000001</v>
      </c>
      <c r="J12" s="59"/>
      <c r="K12" s="60">
        <f t="shared" si="0"/>
        <v>0.22976405938332703</v>
      </c>
    </row>
    <row r="13" spans="1:11" ht="14" x14ac:dyDescent="0.3">
      <c r="A13" s="53">
        <v>3</v>
      </c>
      <c r="B13" s="54" t="s">
        <v>68</v>
      </c>
      <c r="D13" s="55">
        <v>4666000</v>
      </c>
      <c r="E13" s="56">
        <v>0</v>
      </c>
      <c r="F13" s="61">
        <v>4666000</v>
      </c>
      <c r="G13" s="101">
        <v>2961990.9699999997</v>
      </c>
      <c r="H13" s="56">
        <v>1042454.3700000001</v>
      </c>
      <c r="I13" s="100">
        <v>1919536.6</v>
      </c>
      <c r="J13" s="59"/>
      <c r="K13" s="60">
        <f t="shared" si="0"/>
        <v>0.63480303686240891</v>
      </c>
    </row>
    <row r="14" spans="1:11" ht="14" x14ac:dyDescent="0.3">
      <c r="A14" s="53">
        <v>4</v>
      </c>
      <c r="B14" s="54" t="s">
        <v>49</v>
      </c>
      <c r="D14" s="55">
        <v>622590300</v>
      </c>
      <c r="E14" s="56">
        <v>23966837.169999998</v>
      </c>
      <c r="F14" s="61">
        <v>646557137.16999996</v>
      </c>
      <c r="G14" s="101">
        <v>145588820.97999996</v>
      </c>
      <c r="H14" s="56">
        <v>94184715.640000015</v>
      </c>
      <c r="I14" s="100">
        <v>51404105.340000011</v>
      </c>
      <c r="J14" s="59"/>
      <c r="K14" s="60">
        <f t="shared" si="0"/>
        <v>0.22517549124466649</v>
      </c>
    </row>
    <row r="15" spans="1:11" ht="14.5" thickBot="1" x14ac:dyDescent="0.35">
      <c r="A15" s="70">
        <v>5</v>
      </c>
      <c r="B15" s="71" t="s">
        <v>69</v>
      </c>
      <c r="D15" s="72">
        <v>2953000</v>
      </c>
      <c r="E15" s="102">
        <v>0</v>
      </c>
      <c r="F15" s="103">
        <v>2953000</v>
      </c>
      <c r="G15" s="104">
        <v>2750524.13</v>
      </c>
      <c r="H15" s="102">
        <v>2188021.37</v>
      </c>
      <c r="I15" s="105">
        <v>562502.76</v>
      </c>
      <c r="J15" s="59"/>
      <c r="K15" s="60">
        <f t="shared" si="0"/>
        <v>0.93143384016254649</v>
      </c>
    </row>
    <row r="16" spans="1:11" ht="14.5" thickBot="1" x14ac:dyDescent="0.35">
      <c r="A16" s="63"/>
      <c r="B16" s="64" t="s">
        <v>70</v>
      </c>
      <c r="C16" s="65"/>
      <c r="D16" s="66">
        <f t="shared" ref="D16:I16" si="1">SUM(D11:D15)</f>
        <v>891974300</v>
      </c>
      <c r="E16" s="66">
        <f t="shared" si="1"/>
        <v>23966837.169999998</v>
      </c>
      <c r="F16" s="106">
        <f t="shared" si="1"/>
        <v>915941137.16999996</v>
      </c>
      <c r="G16" s="66">
        <f>SUM(G11:G15)</f>
        <v>213162658.75999996</v>
      </c>
      <c r="H16" s="66">
        <f>SUM(H11:H15)</f>
        <v>140248976.65000004</v>
      </c>
      <c r="I16" s="66">
        <f t="shared" si="1"/>
        <v>72913682.110000014</v>
      </c>
      <c r="J16" s="67"/>
      <c r="K16" s="68">
        <f t="shared" si="0"/>
        <v>0.23272528125400341</v>
      </c>
    </row>
    <row r="17" spans="1:11" ht="28.4" customHeight="1" x14ac:dyDescent="0.3">
      <c r="A17" s="53">
        <v>6</v>
      </c>
      <c r="B17" s="54" t="s">
        <v>71</v>
      </c>
      <c r="D17" s="69">
        <v>0</v>
      </c>
      <c r="E17" s="56">
        <v>0</v>
      </c>
      <c r="F17" s="61">
        <v>0</v>
      </c>
      <c r="G17" s="101">
        <v>133210.66</v>
      </c>
      <c r="H17" s="56">
        <v>104960.58</v>
      </c>
      <c r="I17" s="100">
        <v>28250.080000000002</v>
      </c>
      <c r="J17" s="59"/>
      <c r="K17" s="60">
        <f t="shared" si="0"/>
        <v>0</v>
      </c>
    </row>
    <row r="18" spans="1:11" ht="14.5" thickBot="1" x14ac:dyDescent="0.35">
      <c r="A18" s="70">
        <v>7</v>
      </c>
      <c r="B18" s="71" t="s">
        <v>53</v>
      </c>
      <c r="D18" s="72">
        <v>3670700</v>
      </c>
      <c r="E18" s="73">
        <v>1860576.5499999998</v>
      </c>
      <c r="F18" s="74">
        <v>5531276.5500000007</v>
      </c>
      <c r="G18" s="107">
        <v>1586078.25</v>
      </c>
      <c r="H18" s="73">
        <v>1422791.84</v>
      </c>
      <c r="I18" s="108">
        <v>163286.41</v>
      </c>
      <c r="J18" s="59"/>
      <c r="K18" s="60">
        <f t="shared" si="0"/>
        <v>0.28674723378276934</v>
      </c>
    </row>
    <row r="19" spans="1:11" ht="14.5" thickBot="1" x14ac:dyDescent="0.35">
      <c r="A19" s="63"/>
      <c r="B19" s="64" t="s">
        <v>72</v>
      </c>
      <c r="C19" s="65"/>
      <c r="D19" s="66">
        <f t="shared" ref="D19:I19" si="2">D17+D18</f>
        <v>3670700</v>
      </c>
      <c r="E19" s="66">
        <f t="shared" si="2"/>
        <v>1860576.5499999998</v>
      </c>
      <c r="F19" s="106">
        <f t="shared" si="2"/>
        <v>5531276.5500000007</v>
      </c>
      <c r="G19" s="66">
        <f>G17+G18</f>
        <v>1719288.91</v>
      </c>
      <c r="H19" s="66">
        <f>H17+H18</f>
        <v>1527752.4200000002</v>
      </c>
      <c r="I19" s="66">
        <f t="shared" si="2"/>
        <v>191536.49</v>
      </c>
      <c r="J19" s="67"/>
      <c r="K19" s="68">
        <f t="shared" si="0"/>
        <v>0.3108304013474068</v>
      </c>
    </row>
    <row r="20" spans="1:11" ht="28.4" customHeight="1" x14ac:dyDescent="0.3">
      <c r="A20" s="53">
        <v>8</v>
      </c>
      <c r="B20" s="54" t="s">
        <v>55</v>
      </c>
      <c r="D20" s="69">
        <v>191790000</v>
      </c>
      <c r="E20" s="56">
        <v>478027130.30000001</v>
      </c>
      <c r="F20" s="61">
        <v>669817130.29999995</v>
      </c>
      <c r="G20" s="101">
        <v>847470.55</v>
      </c>
      <c r="H20" s="56">
        <v>847470.55</v>
      </c>
      <c r="I20" s="100">
        <v>0</v>
      </c>
      <c r="J20" s="59"/>
      <c r="K20" s="60">
        <f t="shared" si="0"/>
        <v>1.2652267487104011E-3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4">
        <v>0</v>
      </c>
      <c r="G21" s="107">
        <v>0</v>
      </c>
      <c r="H21" s="73">
        <v>0</v>
      </c>
      <c r="I21" s="108">
        <v>0</v>
      </c>
      <c r="J21" s="59"/>
      <c r="K21" s="60">
        <f t="shared" si="0"/>
        <v>0</v>
      </c>
    </row>
    <row r="22" spans="1:11" ht="14.5" thickBot="1" x14ac:dyDescent="0.35">
      <c r="A22" s="63"/>
      <c r="B22" s="64" t="s">
        <v>73</v>
      </c>
      <c r="C22" s="65"/>
      <c r="D22" s="66">
        <f t="shared" ref="D22:I22" si="3">D20+D21</f>
        <v>191790000</v>
      </c>
      <c r="E22" s="66">
        <f t="shared" si="3"/>
        <v>478027130.30000001</v>
      </c>
      <c r="F22" s="106">
        <f t="shared" si="3"/>
        <v>669817130.29999995</v>
      </c>
      <c r="G22" s="66">
        <f>G20+G21</f>
        <v>847470.55</v>
      </c>
      <c r="H22" s="66">
        <f>H20+H21</f>
        <v>847470.55</v>
      </c>
      <c r="I22" s="66">
        <f t="shared" si="3"/>
        <v>0</v>
      </c>
      <c r="J22" s="67"/>
      <c r="K22" s="68">
        <f t="shared" si="0"/>
        <v>1.2652267487104011E-3</v>
      </c>
    </row>
    <row r="23" spans="1:11" ht="14" x14ac:dyDescent="0.3">
      <c r="A23" s="76"/>
      <c r="B23" s="76"/>
      <c r="D23" s="77"/>
      <c r="E23" s="78"/>
      <c r="F23" s="79"/>
      <c r="G23" s="109"/>
      <c r="H23" s="78"/>
      <c r="I23" s="78"/>
      <c r="J23" s="59"/>
      <c r="K23" s="81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2"/>
    </row>
    <row r="25" spans="1:11" ht="20.5" thickBot="1" x14ac:dyDescent="0.3">
      <c r="B25" s="83" t="s">
        <v>74</v>
      </c>
      <c r="D25" s="84">
        <f t="shared" ref="D25:I25" si="4">D16+D19+D22</f>
        <v>1087435000</v>
      </c>
      <c r="E25" s="84">
        <f t="shared" si="4"/>
        <v>503854544.01999998</v>
      </c>
      <c r="F25" s="84">
        <f t="shared" si="4"/>
        <v>1591289544.02</v>
      </c>
      <c r="G25" s="84">
        <f t="shared" si="4"/>
        <v>215729418.21999997</v>
      </c>
      <c r="H25" s="84">
        <f t="shared" si="4"/>
        <v>142624199.62000003</v>
      </c>
      <c r="I25" s="84">
        <f t="shared" si="4"/>
        <v>73105218.600000009</v>
      </c>
      <c r="J25" s="85"/>
      <c r="K25" s="86">
        <f>IF(F25=0,0,G25/F25)</f>
        <v>0.13556892837680118</v>
      </c>
    </row>
    <row r="26" spans="1:11" x14ac:dyDescent="0.25">
      <c r="F26" t="s">
        <v>29</v>
      </c>
    </row>
    <row r="29" spans="1:11" ht="32.5" x14ac:dyDescent="0.65">
      <c r="A29" s="44" t="s">
        <v>14</v>
      </c>
      <c r="I29" s="45"/>
      <c r="J29" s="45"/>
      <c r="K29" s="45"/>
    </row>
    <row r="30" spans="1:11" ht="20.149999999999999" customHeight="1" thickBot="1" x14ac:dyDescent="0.7">
      <c r="A30" s="44"/>
      <c r="I30" s="45"/>
      <c r="J30" s="45"/>
      <c r="K30" s="45"/>
    </row>
    <row r="31" spans="1:11" ht="40.4" customHeight="1" x14ac:dyDescent="0.35">
      <c r="A31" s="134" t="s">
        <v>32</v>
      </c>
      <c r="B31" s="135"/>
      <c r="D31" s="47" t="s">
        <v>58</v>
      </c>
      <c r="E31" s="47" t="s">
        <v>59</v>
      </c>
      <c r="F31" s="47" t="s">
        <v>60</v>
      </c>
      <c r="G31" s="47" t="s">
        <v>75</v>
      </c>
      <c r="H31" s="47" t="s">
        <v>76</v>
      </c>
      <c r="I31" s="48" t="s">
        <v>20</v>
      </c>
      <c r="J31" s="49"/>
      <c r="K31" s="50" t="s">
        <v>63</v>
      </c>
    </row>
    <row r="32" spans="1:11" ht="20.149999999999999" customHeight="1" thickBot="1" x14ac:dyDescent="0.3">
      <c r="A32" s="136"/>
      <c r="B32" s="136"/>
      <c r="D32" s="51" t="s">
        <v>39</v>
      </c>
      <c r="E32" s="51" t="s">
        <v>40</v>
      </c>
      <c r="F32" s="51" t="s">
        <v>64</v>
      </c>
      <c r="G32" s="51" t="s">
        <v>42</v>
      </c>
      <c r="H32" s="51" t="s">
        <v>43</v>
      </c>
      <c r="I32" s="51" t="s">
        <v>65</v>
      </c>
      <c r="J32" s="52"/>
      <c r="K32" s="51" t="s">
        <v>45</v>
      </c>
    </row>
    <row r="33" spans="1:11" ht="28.4" customHeight="1" x14ac:dyDescent="0.3">
      <c r="A33" s="53">
        <v>1</v>
      </c>
      <c r="B33" s="54" t="s">
        <v>46</v>
      </c>
      <c r="D33" s="55">
        <v>266800000.00000006</v>
      </c>
      <c r="E33" s="56">
        <v>2992977.03</v>
      </c>
      <c r="F33" s="57">
        <v>269792977.03000003</v>
      </c>
      <c r="G33" s="99">
        <v>50611972.699999951</v>
      </c>
      <c r="H33" s="56">
        <v>50595593.879999943</v>
      </c>
      <c r="I33" s="58">
        <v>16378.82</v>
      </c>
      <c r="J33" s="59"/>
      <c r="K33" s="60">
        <f t="shared" ref="K33:K44" si="5">IF(F33=0,0,G33/F33)</f>
        <v>0.18759558998591752</v>
      </c>
    </row>
    <row r="34" spans="1:11" ht="14" x14ac:dyDescent="0.3">
      <c r="A34" s="53">
        <v>2</v>
      </c>
      <c r="B34" s="54" t="s">
        <v>47</v>
      </c>
      <c r="D34" s="55">
        <v>127877300</v>
      </c>
      <c r="E34" s="56">
        <v>22896479.130000003</v>
      </c>
      <c r="F34" s="61">
        <v>150773779.13</v>
      </c>
      <c r="G34" s="101">
        <v>21273769.620000005</v>
      </c>
      <c r="H34" s="56">
        <v>20189954.690000013</v>
      </c>
      <c r="I34" s="62">
        <v>1083814.9299999995</v>
      </c>
      <c r="J34" s="59"/>
      <c r="K34" s="60">
        <f t="shared" si="5"/>
        <v>0.14109727661370985</v>
      </c>
    </row>
    <row r="35" spans="1:11" ht="14" x14ac:dyDescent="0.3">
      <c r="A35" s="53">
        <v>3</v>
      </c>
      <c r="B35" s="54" t="s">
        <v>48</v>
      </c>
      <c r="D35" s="55">
        <v>111000</v>
      </c>
      <c r="E35" s="56">
        <v>20</v>
      </c>
      <c r="F35" s="61">
        <v>111020</v>
      </c>
      <c r="G35" s="101">
        <v>107.48</v>
      </c>
      <c r="H35" s="56">
        <v>107.48</v>
      </c>
      <c r="I35" s="62">
        <v>0</v>
      </c>
      <c r="J35" s="59"/>
      <c r="K35" s="60">
        <f t="shared" si="5"/>
        <v>9.6811385335975508E-4</v>
      </c>
    </row>
    <row r="36" spans="1:11" ht="14" x14ac:dyDescent="0.3">
      <c r="A36" s="53">
        <v>4</v>
      </c>
      <c r="B36" s="54" t="s">
        <v>49</v>
      </c>
      <c r="D36" s="55">
        <v>270688700</v>
      </c>
      <c r="E36" s="56">
        <v>141679121.39000005</v>
      </c>
      <c r="F36" s="61">
        <v>412367821.39000005</v>
      </c>
      <c r="G36" s="101">
        <v>55734887.530000001</v>
      </c>
      <c r="H36" s="56">
        <v>49981571.32</v>
      </c>
      <c r="I36" s="62">
        <v>5753316.209999999</v>
      </c>
      <c r="J36" s="59"/>
      <c r="K36" s="60">
        <f t="shared" si="5"/>
        <v>0.13515818800344342</v>
      </c>
    </row>
    <row r="37" spans="1:11" ht="14.5" thickBot="1" x14ac:dyDescent="0.35">
      <c r="A37" s="70">
        <v>5</v>
      </c>
      <c r="B37" s="71" t="s">
        <v>50</v>
      </c>
      <c r="D37" s="72">
        <v>3000000</v>
      </c>
      <c r="E37" s="102">
        <v>0</v>
      </c>
      <c r="F37" s="103">
        <v>3000000</v>
      </c>
      <c r="G37" s="104">
        <v>0</v>
      </c>
      <c r="H37" s="102">
        <v>0</v>
      </c>
      <c r="I37" s="75">
        <v>0</v>
      </c>
      <c r="J37" s="59"/>
      <c r="K37" s="60">
        <f>IF(F37=0,0,G37/F37)</f>
        <v>0</v>
      </c>
    </row>
    <row r="38" spans="1:11" ht="14.5" thickBot="1" x14ac:dyDescent="0.35">
      <c r="A38" s="63"/>
      <c r="B38" s="64" t="s">
        <v>51</v>
      </c>
      <c r="C38" s="65"/>
      <c r="D38" s="66">
        <f t="shared" ref="D38:I38" si="6">SUM(D33:D37)</f>
        <v>668477000</v>
      </c>
      <c r="E38" s="66">
        <f t="shared" si="6"/>
        <v>167568597.55000004</v>
      </c>
      <c r="F38" s="106">
        <f t="shared" si="6"/>
        <v>836045597.55000007</v>
      </c>
      <c r="G38" s="66">
        <f t="shared" si="6"/>
        <v>127620737.32999997</v>
      </c>
      <c r="H38" s="66">
        <f t="shared" si="6"/>
        <v>120767227.36999997</v>
      </c>
      <c r="I38" s="66">
        <f t="shared" si="6"/>
        <v>6853509.959999999</v>
      </c>
      <c r="J38" s="67"/>
      <c r="K38" s="68">
        <f t="shared" si="5"/>
        <v>0.15264805855564301</v>
      </c>
    </row>
    <row r="39" spans="1:11" ht="28.4" customHeight="1" x14ac:dyDescent="0.3">
      <c r="A39" s="53">
        <v>6</v>
      </c>
      <c r="B39" s="54" t="s">
        <v>52</v>
      </c>
      <c r="D39" s="69">
        <v>76804000</v>
      </c>
      <c r="E39" s="56">
        <v>51555434.930000007</v>
      </c>
      <c r="F39" s="61">
        <v>128359434.92999999</v>
      </c>
      <c r="G39" s="101">
        <v>8842335.7599999961</v>
      </c>
      <c r="H39" s="56">
        <v>8409970.6099999994</v>
      </c>
      <c r="I39" s="58">
        <v>432365.15000000008</v>
      </c>
      <c r="J39" s="59"/>
      <c r="K39" s="60">
        <f t="shared" si="5"/>
        <v>6.8887306685496932E-2</v>
      </c>
    </row>
    <row r="40" spans="1:11" ht="14.5" thickBot="1" x14ac:dyDescent="0.35">
      <c r="A40" s="70">
        <v>7</v>
      </c>
      <c r="B40" s="71" t="s">
        <v>53</v>
      </c>
      <c r="D40" s="72">
        <v>161019000</v>
      </c>
      <c r="E40" s="73">
        <v>266765241.23000014</v>
      </c>
      <c r="F40" s="74">
        <v>427784241.2299999</v>
      </c>
      <c r="G40" s="107">
        <v>43021603.459999993</v>
      </c>
      <c r="H40" s="73">
        <v>37827753.229999997</v>
      </c>
      <c r="I40" s="75">
        <v>5193850.2300000004</v>
      </c>
      <c r="J40" s="59"/>
      <c r="K40" s="60">
        <f t="shared" si="5"/>
        <v>0.10056846258829169</v>
      </c>
    </row>
    <row r="41" spans="1:11" ht="14.5" thickBot="1" x14ac:dyDescent="0.35">
      <c r="A41" s="63"/>
      <c r="B41" s="64" t="s">
        <v>54</v>
      </c>
      <c r="C41" s="65"/>
      <c r="D41" s="66">
        <f t="shared" ref="D41:I41" si="7">D39+D40</f>
        <v>237823000</v>
      </c>
      <c r="E41" s="66">
        <f t="shared" si="7"/>
        <v>318320676.16000015</v>
      </c>
      <c r="F41" s="106">
        <f t="shared" si="7"/>
        <v>556143676.15999985</v>
      </c>
      <c r="G41" s="66">
        <f t="shared" si="7"/>
        <v>51863939.219999991</v>
      </c>
      <c r="H41" s="66">
        <f t="shared" si="7"/>
        <v>46237723.839999996</v>
      </c>
      <c r="I41" s="66">
        <f t="shared" si="7"/>
        <v>5626215.3800000008</v>
      </c>
      <c r="J41" s="67"/>
      <c r="K41" s="68">
        <f t="shared" si="5"/>
        <v>9.3256367811469981E-2</v>
      </c>
    </row>
    <row r="42" spans="1:11" ht="28.4" customHeight="1" x14ac:dyDescent="0.3">
      <c r="A42" s="53">
        <v>8</v>
      </c>
      <c r="B42" s="54" t="s">
        <v>55</v>
      </c>
      <c r="D42" s="69">
        <v>181135000</v>
      </c>
      <c r="E42" s="56">
        <v>17965270.310000002</v>
      </c>
      <c r="F42" s="61">
        <v>199100270.31</v>
      </c>
      <c r="G42" s="101">
        <v>172535701.11000001</v>
      </c>
      <c r="H42" s="56">
        <v>122425249.16</v>
      </c>
      <c r="I42" s="58">
        <v>50110451.950000003</v>
      </c>
      <c r="J42" s="59"/>
      <c r="K42" s="60">
        <f t="shared" si="5"/>
        <v>0.8665769305152683</v>
      </c>
    </row>
    <row r="43" spans="1:11" ht="18.75" customHeight="1" thickBot="1" x14ac:dyDescent="0.35">
      <c r="A43" s="70">
        <v>9</v>
      </c>
      <c r="B43" s="71" t="s">
        <v>56</v>
      </c>
      <c r="D43" s="72">
        <v>0</v>
      </c>
      <c r="E43" s="73">
        <v>0</v>
      </c>
      <c r="F43" s="74">
        <v>0</v>
      </c>
      <c r="G43" s="107">
        <v>0</v>
      </c>
      <c r="H43" s="73">
        <v>0</v>
      </c>
      <c r="I43" s="75">
        <v>0</v>
      </c>
      <c r="J43" s="59"/>
      <c r="K43" s="60">
        <f t="shared" si="5"/>
        <v>0</v>
      </c>
    </row>
    <row r="44" spans="1:11" ht="14.5" thickBot="1" x14ac:dyDescent="0.35">
      <c r="A44" s="63"/>
      <c r="B44" s="64" t="s">
        <v>57</v>
      </c>
      <c r="C44" s="65"/>
      <c r="D44" s="66">
        <f t="shared" ref="D44:I44" si="8">D42+D43</f>
        <v>181135000</v>
      </c>
      <c r="E44" s="66">
        <f t="shared" si="8"/>
        <v>17965270.310000002</v>
      </c>
      <c r="F44" s="106">
        <f t="shared" si="8"/>
        <v>199100270.31</v>
      </c>
      <c r="G44" s="66">
        <f t="shared" si="8"/>
        <v>172535701.11000001</v>
      </c>
      <c r="H44" s="66">
        <f t="shared" si="8"/>
        <v>122425249.16</v>
      </c>
      <c r="I44" s="66">
        <f t="shared" si="8"/>
        <v>50110451.950000003</v>
      </c>
      <c r="J44" s="67"/>
      <c r="K44" s="68">
        <f t="shared" si="5"/>
        <v>0.8665769305152683</v>
      </c>
    </row>
    <row r="45" spans="1:11" ht="14" x14ac:dyDescent="0.3">
      <c r="A45" s="76"/>
      <c r="B45" s="76"/>
      <c r="D45" s="77"/>
      <c r="E45" s="78"/>
      <c r="F45" s="79"/>
      <c r="G45" s="109"/>
      <c r="H45" s="78"/>
      <c r="I45" s="80"/>
      <c r="J45" s="59"/>
      <c r="K45" s="81"/>
    </row>
    <row r="46" spans="1:11" ht="13" thickBot="1" x14ac:dyDescent="0.3">
      <c r="D46" s="45"/>
      <c r="E46" s="45"/>
      <c r="F46" s="45"/>
      <c r="G46" s="45"/>
      <c r="H46" s="45"/>
      <c r="I46" s="45"/>
      <c r="J46" s="45"/>
      <c r="K46" s="82"/>
    </row>
    <row r="47" spans="1:11" ht="20.5" thickBot="1" x14ac:dyDescent="0.3">
      <c r="B47" s="83" t="str">
        <f>"Total de "&amp;A29</f>
        <v>Total de despeses</v>
      </c>
      <c r="D47" s="84">
        <f t="shared" ref="D47:I47" si="9">D38+D41+D44</f>
        <v>1087435000</v>
      </c>
      <c r="E47" s="84">
        <f t="shared" si="9"/>
        <v>503854544.02000016</v>
      </c>
      <c r="F47" s="84">
        <f t="shared" si="9"/>
        <v>1591289544.02</v>
      </c>
      <c r="G47" s="84">
        <f t="shared" si="9"/>
        <v>352020377.65999997</v>
      </c>
      <c r="H47" s="84">
        <f t="shared" si="9"/>
        <v>289430200.37</v>
      </c>
      <c r="I47" s="84">
        <f t="shared" si="9"/>
        <v>62590177.290000007</v>
      </c>
      <c r="J47" s="85"/>
      <c r="K47" s="86">
        <f>IF(F47=0,0,G47/F47)</f>
        <v>0.2212170493942337</v>
      </c>
    </row>
    <row r="48" spans="1:11" x14ac:dyDescent="0.25">
      <c r="I48" s="45"/>
      <c r="J48" s="45"/>
      <c r="K48" s="45"/>
    </row>
    <row r="49" spans="1:11" x14ac:dyDescent="0.25">
      <c r="I49" s="45" t="s">
        <v>29</v>
      </c>
      <c r="J49" s="45"/>
      <c r="K49" s="45"/>
    </row>
    <row r="51" spans="1:11" ht="32.5" x14ac:dyDescent="0.65">
      <c r="A51" s="44" t="s">
        <v>77</v>
      </c>
      <c r="I51" s="45"/>
      <c r="J51" s="45"/>
      <c r="K51" s="45"/>
    </row>
    <row r="52" spans="1:11" ht="20.149999999999999" customHeight="1" x14ac:dyDescent="0.65">
      <c r="A52" s="44"/>
      <c r="I52" s="45"/>
      <c r="J52" s="45"/>
      <c r="K52" s="45"/>
    </row>
    <row r="53" spans="1:11" ht="14" x14ac:dyDescent="0.3">
      <c r="A53" s="70"/>
      <c r="B53" s="110"/>
      <c r="D53" s="111"/>
      <c r="E53" s="112"/>
      <c r="F53" s="113"/>
      <c r="G53" s="114"/>
      <c r="H53" s="112"/>
      <c r="I53" s="115"/>
      <c r="J53" s="116"/>
      <c r="K53" s="116"/>
    </row>
    <row r="54" spans="1:11" ht="14" x14ac:dyDescent="0.3">
      <c r="A54" s="53" t="s">
        <v>78</v>
      </c>
      <c r="B54" s="117"/>
      <c r="D54" s="118">
        <f t="shared" ref="D54:I54" si="10">D16-D38</f>
        <v>223497300</v>
      </c>
      <c r="E54" s="119">
        <f t="shared" si="10"/>
        <v>-143601760.38000005</v>
      </c>
      <c r="F54" s="120">
        <f t="shared" si="10"/>
        <v>79895539.619999886</v>
      </c>
      <c r="G54" s="121">
        <f t="shared" si="10"/>
        <v>85541921.429999992</v>
      </c>
      <c r="H54" s="119">
        <f t="shared" si="10"/>
        <v>19481749.280000061</v>
      </c>
      <c r="I54" s="122">
        <f t="shared" si="10"/>
        <v>66060172.150000013</v>
      </c>
      <c r="J54" s="123"/>
      <c r="K54" s="116"/>
    </row>
    <row r="55" spans="1:11" ht="14" x14ac:dyDescent="0.3">
      <c r="A55" s="53" t="s">
        <v>79</v>
      </c>
      <c r="B55" s="117"/>
      <c r="D55" s="118">
        <f t="shared" ref="D55:I55" si="11">D19-D41</f>
        <v>-234152300</v>
      </c>
      <c r="E55" s="119">
        <f t="shared" si="11"/>
        <v>-316460099.61000013</v>
      </c>
      <c r="F55" s="120">
        <f t="shared" si="11"/>
        <v>-550612399.6099999</v>
      </c>
      <c r="G55" s="121">
        <f t="shared" si="11"/>
        <v>-50144650.309999995</v>
      </c>
      <c r="H55" s="119">
        <f t="shared" si="11"/>
        <v>-44709971.419999994</v>
      </c>
      <c r="I55" s="122">
        <f t="shared" si="11"/>
        <v>-5434678.8900000006</v>
      </c>
      <c r="J55" s="123"/>
      <c r="K55" s="116"/>
    </row>
    <row r="56" spans="1:11" ht="14" x14ac:dyDescent="0.3">
      <c r="A56" s="70" t="s">
        <v>80</v>
      </c>
      <c r="B56" s="110"/>
      <c r="D56" s="124">
        <f t="shared" ref="D56:I56" si="12">D22-D44</f>
        <v>10655000</v>
      </c>
      <c r="E56" s="125">
        <f t="shared" si="12"/>
        <v>460061859.99000001</v>
      </c>
      <c r="F56" s="126">
        <f t="shared" si="12"/>
        <v>470716859.98999995</v>
      </c>
      <c r="G56" s="127">
        <f t="shared" si="12"/>
        <v>-171688230.56</v>
      </c>
      <c r="H56" s="125">
        <f t="shared" si="12"/>
        <v>-121577778.61</v>
      </c>
      <c r="I56" s="128">
        <f t="shared" si="12"/>
        <v>-50110451.950000003</v>
      </c>
      <c r="J56" s="123"/>
      <c r="K56" s="116"/>
    </row>
    <row r="57" spans="1:11" ht="14" x14ac:dyDescent="0.3">
      <c r="A57" s="70"/>
      <c r="B57" s="110"/>
      <c r="D57" s="129"/>
      <c r="E57" s="130"/>
      <c r="F57" s="131"/>
      <c r="G57" s="132"/>
      <c r="H57" s="130"/>
      <c r="I57" s="133"/>
      <c r="J57" s="116"/>
      <c r="K57" s="116"/>
    </row>
    <row r="58" spans="1:11" ht="14.5" thickBot="1" x14ac:dyDescent="0.35">
      <c r="K58" s="116"/>
    </row>
    <row r="59" spans="1:11" ht="20.5" thickBot="1" x14ac:dyDescent="0.35">
      <c r="B59" s="83" t="str">
        <f>"Total "&amp;A51</f>
        <v>Total diferències</v>
      </c>
      <c r="D59" s="84">
        <f t="shared" ref="D59:I59" si="13">D25-D47</f>
        <v>0</v>
      </c>
      <c r="E59" s="84">
        <f t="shared" si="13"/>
        <v>0</v>
      </c>
      <c r="F59" s="84">
        <f t="shared" si="13"/>
        <v>0</v>
      </c>
      <c r="G59" s="84">
        <f t="shared" si="13"/>
        <v>-136290959.44</v>
      </c>
      <c r="H59" s="84">
        <f t="shared" si="13"/>
        <v>-146806000.74999997</v>
      </c>
      <c r="I59" s="84">
        <f t="shared" si="13"/>
        <v>10515041.310000002</v>
      </c>
      <c r="J59" s="85"/>
      <c r="K59" s="116"/>
    </row>
    <row r="68" spans="11:11" x14ac:dyDescent="0.25">
      <c r="K68" s="33"/>
    </row>
  </sheetData>
  <sheetProtection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9"/>
  <dimension ref="A1:K70"/>
  <sheetViews>
    <sheetView showGridLines="0" workbookViewId="0">
      <pane ySplit="1" topLeftCell="A2" activePane="bottomLeft" state="frozen"/>
      <selection activeCell="D11" sqref="D11"/>
      <selection pane="bottomLeft" activeCell="F12" sqref="F12"/>
    </sheetView>
  </sheetViews>
  <sheetFormatPr defaultColWidth="9.453125" defaultRowHeight="12.5" x14ac:dyDescent="0.25"/>
  <cols>
    <col min="1" max="1" width="4.453125" customWidth="1"/>
    <col min="2" max="2" width="27.453125" customWidth="1"/>
    <col min="3" max="3" width="1.453125" customWidth="1"/>
    <col min="4" max="9" width="16.453125" customWidth="1"/>
    <col min="10" max="10" width="2.453125" customWidth="1"/>
    <col min="11" max="11" width="8.453125" customWidth="1"/>
    <col min="12" max="256" width="11.453125" customWidth="1"/>
  </cols>
  <sheetData>
    <row r="1" spans="1:11" ht="60.65" customHeight="1" x14ac:dyDescent="0.65">
      <c r="A1" s="34" t="s">
        <v>29</v>
      </c>
      <c r="B1" s="34"/>
      <c r="J1" s="35"/>
      <c r="K1" s="36"/>
    </row>
    <row r="2" spans="1:11" ht="18" x14ac:dyDescent="0.4">
      <c r="A2" s="34" t="s">
        <v>29</v>
      </c>
      <c r="B2" s="34"/>
      <c r="K2" s="37"/>
    </row>
    <row r="3" spans="1:11" ht="33" customHeight="1" thickBot="1" x14ac:dyDescent="0.55000000000000004">
      <c r="A3" s="38" t="s">
        <v>82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5">
      <c r="H5" t="s">
        <v>29</v>
      </c>
    </row>
    <row r="7" spans="1:11" ht="32.5" x14ac:dyDescent="0.65">
      <c r="A7" s="44" t="s">
        <v>14</v>
      </c>
      <c r="I7" s="45"/>
      <c r="J7" s="45"/>
      <c r="K7" s="46" t="str">
        <f>nota1</f>
        <v xml:space="preserve"> </v>
      </c>
    </row>
    <row r="8" spans="1:11" ht="20.149999999999999" customHeight="1" thickBot="1" x14ac:dyDescent="0.7">
      <c r="A8" s="44"/>
      <c r="I8" s="45"/>
      <c r="J8" s="45"/>
      <c r="K8" s="45"/>
    </row>
    <row r="9" spans="1:11" ht="40.4" customHeight="1" x14ac:dyDescent="0.35">
      <c r="A9" s="134" t="s">
        <v>32</v>
      </c>
      <c r="B9" s="135"/>
      <c r="D9" s="47" t="s">
        <v>33</v>
      </c>
      <c r="E9" s="47" t="s">
        <v>34</v>
      </c>
      <c r="F9" s="47" t="s">
        <v>35</v>
      </c>
      <c r="G9" s="47" t="s">
        <v>18</v>
      </c>
      <c r="H9" s="47" t="s">
        <v>36</v>
      </c>
      <c r="I9" s="48" t="s">
        <v>37</v>
      </c>
      <c r="J9" s="49"/>
      <c r="K9" s="50" t="s">
        <v>38</v>
      </c>
    </row>
    <row r="10" spans="1:11" ht="20.149999999999999" customHeight="1" thickBot="1" x14ac:dyDescent="0.3">
      <c r="A10" s="136"/>
      <c r="B10" s="136"/>
      <c r="D10" s="51" t="s">
        <v>39</v>
      </c>
      <c r="E10" s="51" t="s">
        <v>40</v>
      </c>
      <c r="F10" s="51" t="s">
        <v>41</v>
      </c>
      <c r="G10" s="51" t="s">
        <v>42</v>
      </c>
      <c r="H10" s="51" t="s">
        <v>43</v>
      </c>
      <c r="I10" s="51" t="s">
        <v>44</v>
      </c>
      <c r="J10" s="52"/>
      <c r="K10" s="51" t="s">
        <v>45</v>
      </c>
    </row>
    <row r="11" spans="1:11" ht="28.4" customHeight="1" x14ac:dyDescent="0.3">
      <c r="A11" s="53">
        <v>1</v>
      </c>
      <c r="B11" s="54" t="s">
        <v>46</v>
      </c>
      <c r="D11" s="55">
        <v>269792977.03000003</v>
      </c>
      <c r="E11" s="56">
        <v>52214149.529999956</v>
      </c>
      <c r="F11" s="56">
        <v>52214149.529999956</v>
      </c>
      <c r="G11" s="57">
        <v>50611972.699999951</v>
      </c>
      <c r="H11" s="56">
        <v>215748564.50000006</v>
      </c>
      <c r="I11" s="58">
        <v>219181004.33000007</v>
      </c>
      <c r="J11" s="59"/>
      <c r="K11" s="60">
        <f>IF(D11=0,0,F11/D11)</f>
        <v>0.19353413163232164</v>
      </c>
    </row>
    <row r="12" spans="1:11" ht="14" x14ac:dyDescent="0.3">
      <c r="A12" s="53">
        <v>2</v>
      </c>
      <c r="B12" s="54" t="s">
        <v>47</v>
      </c>
      <c r="D12" s="55">
        <v>150773779.13</v>
      </c>
      <c r="E12" s="56">
        <v>96981503.299999967</v>
      </c>
      <c r="F12" s="56">
        <v>93309903.419999942</v>
      </c>
      <c r="G12" s="61">
        <v>21273769.620000005</v>
      </c>
      <c r="H12" s="56">
        <v>45606739.279999964</v>
      </c>
      <c r="I12" s="62">
        <v>129500009.51000006</v>
      </c>
      <c r="J12" s="59"/>
      <c r="K12" s="60">
        <f t="shared" ref="K12:K22" si="0">IF(D12=0,0,F12/D12)</f>
        <v>0.61887354657036475</v>
      </c>
    </row>
    <row r="13" spans="1:11" ht="14" x14ac:dyDescent="0.3">
      <c r="A13" s="53">
        <v>3</v>
      </c>
      <c r="B13" s="54" t="s">
        <v>48</v>
      </c>
      <c r="D13" s="55">
        <v>111020</v>
      </c>
      <c r="E13" s="56">
        <v>107.48</v>
      </c>
      <c r="F13" s="56">
        <v>107.48</v>
      </c>
      <c r="G13" s="61">
        <v>107.48</v>
      </c>
      <c r="H13" s="56">
        <v>110912.52</v>
      </c>
      <c r="I13" s="62">
        <v>110912.52</v>
      </c>
      <c r="J13" s="59"/>
      <c r="K13" s="60">
        <f t="shared" si="0"/>
        <v>9.6811385335975508E-4</v>
      </c>
    </row>
    <row r="14" spans="1:11" ht="14" x14ac:dyDescent="0.3">
      <c r="A14" s="53">
        <v>4</v>
      </c>
      <c r="B14" s="54" t="s">
        <v>49</v>
      </c>
      <c r="D14" s="55">
        <v>412367821.39000005</v>
      </c>
      <c r="E14" s="56">
        <v>356318732.65999997</v>
      </c>
      <c r="F14" s="56">
        <v>279322282.85000014</v>
      </c>
      <c r="G14" s="61">
        <v>55734887.530000001</v>
      </c>
      <c r="H14" s="56">
        <v>55686693.730000004</v>
      </c>
      <c r="I14" s="62">
        <v>356632933.86000001</v>
      </c>
      <c r="J14" s="59"/>
      <c r="K14" s="60">
        <f t="shared" si="0"/>
        <v>0.67736197724756253</v>
      </c>
    </row>
    <row r="15" spans="1:11" ht="14.5" thickBot="1" x14ac:dyDescent="0.35">
      <c r="A15" s="53">
        <v>5</v>
      </c>
      <c r="B15" s="54" t="s">
        <v>50</v>
      </c>
      <c r="D15" s="55">
        <v>3000000</v>
      </c>
      <c r="E15" s="56">
        <v>0</v>
      </c>
      <c r="F15" s="56">
        <v>0</v>
      </c>
      <c r="G15" s="61">
        <v>0</v>
      </c>
      <c r="H15" s="56">
        <v>3000000</v>
      </c>
      <c r="I15" s="62">
        <v>3000000</v>
      </c>
      <c r="J15" s="59"/>
      <c r="K15" s="60">
        <f>IF(D15=0,0,F15/D15)</f>
        <v>0</v>
      </c>
    </row>
    <row r="16" spans="1:11" ht="14.5" thickBot="1" x14ac:dyDescent="0.35">
      <c r="A16" s="63"/>
      <c r="B16" s="64" t="s">
        <v>51</v>
      </c>
      <c r="C16" s="65"/>
      <c r="D16" s="66">
        <f t="shared" ref="D16:I16" si="1">SUM(D11:D15)</f>
        <v>836045597.55000007</v>
      </c>
      <c r="E16" s="66">
        <f t="shared" si="1"/>
        <v>505514492.96999991</v>
      </c>
      <c r="F16" s="66">
        <f t="shared" si="1"/>
        <v>424846443.28000003</v>
      </c>
      <c r="G16" s="66">
        <f t="shared" si="1"/>
        <v>127620737.32999997</v>
      </c>
      <c r="H16" s="66">
        <f t="shared" si="1"/>
        <v>320152910.03000003</v>
      </c>
      <c r="I16" s="66">
        <f t="shared" si="1"/>
        <v>708424860.22000015</v>
      </c>
      <c r="J16" s="67"/>
      <c r="K16" s="68">
        <f t="shared" si="0"/>
        <v>0.50816180902691965</v>
      </c>
    </row>
    <row r="17" spans="1:11" ht="28.4" customHeight="1" x14ac:dyDescent="0.3">
      <c r="A17" s="53">
        <v>6</v>
      </c>
      <c r="B17" s="54" t="s">
        <v>52</v>
      </c>
      <c r="D17" s="69">
        <v>128359434.92999999</v>
      </c>
      <c r="E17" s="56">
        <v>63354120.780000009</v>
      </c>
      <c r="F17" s="56">
        <v>52536344.060000017</v>
      </c>
      <c r="G17" s="61">
        <v>8842335.7599999961</v>
      </c>
      <c r="H17" s="56">
        <v>59872724.989999987</v>
      </c>
      <c r="I17" s="58">
        <v>119517099.17000003</v>
      </c>
      <c r="J17" s="59"/>
      <c r="K17" s="60">
        <f t="shared" si="0"/>
        <v>0.4092908642722709</v>
      </c>
    </row>
    <row r="18" spans="1:11" ht="14.5" thickBot="1" x14ac:dyDescent="0.35">
      <c r="A18" s="70">
        <v>7</v>
      </c>
      <c r="B18" s="71" t="s">
        <v>53</v>
      </c>
      <c r="D18" s="72">
        <v>427784241.2299999</v>
      </c>
      <c r="E18" s="73">
        <v>353444993.9199999</v>
      </c>
      <c r="F18" s="73">
        <v>274869865.71000004</v>
      </c>
      <c r="G18" s="74">
        <v>43021603.459999993</v>
      </c>
      <c r="H18" s="73">
        <v>74293781.610000014</v>
      </c>
      <c r="I18" s="75">
        <v>384762637.77000004</v>
      </c>
      <c r="J18" s="59"/>
      <c r="K18" s="60">
        <f t="shared" si="0"/>
        <v>0.6425432244060042</v>
      </c>
    </row>
    <row r="19" spans="1:11" ht="14.5" thickBot="1" x14ac:dyDescent="0.35">
      <c r="A19" s="63"/>
      <c r="B19" s="64" t="s">
        <v>54</v>
      </c>
      <c r="C19" s="65"/>
      <c r="D19" s="66">
        <f t="shared" ref="D19:I19" si="2">D17+D18</f>
        <v>556143676.15999985</v>
      </c>
      <c r="E19" s="66">
        <f t="shared" si="2"/>
        <v>416799114.69999993</v>
      </c>
      <c r="F19" s="66">
        <f t="shared" si="2"/>
        <v>327406209.77000004</v>
      </c>
      <c r="G19" s="66">
        <f t="shared" si="2"/>
        <v>51863939.219999991</v>
      </c>
      <c r="H19" s="66">
        <f t="shared" si="2"/>
        <v>134166506.59999999</v>
      </c>
      <c r="I19" s="66">
        <f t="shared" si="2"/>
        <v>504279736.94000006</v>
      </c>
      <c r="J19" s="67"/>
      <c r="K19" s="68">
        <f t="shared" si="0"/>
        <v>0.58870796127834935</v>
      </c>
    </row>
    <row r="20" spans="1:11" ht="28.4" customHeight="1" x14ac:dyDescent="0.3">
      <c r="A20" s="53">
        <v>8</v>
      </c>
      <c r="B20" s="54" t="s">
        <v>55</v>
      </c>
      <c r="D20" s="69">
        <v>199100270.31</v>
      </c>
      <c r="E20" s="56">
        <v>176974805.10000002</v>
      </c>
      <c r="F20" s="56">
        <v>176974805.10000002</v>
      </c>
      <c r="G20" s="61">
        <v>172535701.11000001</v>
      </c>
      <c r="H20" s="56">
        <v>22125465.210000001</v>
      </c>
      <c r="I20" s="58">
        <v>26564569.200000003</v>
      </c>
      <c r="J20" s="59"/>
      <c r="K20" s="60">
        <f t="shared" si="0"/>
        <v>0.88887275152589929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3">
        <v>0</v>
      </c>
      <c r="G21" s="74">
        <v>0</v>
      </c>
      <c r="H21" s="73">
        <v>0</v>
      </c>
      <c r="I21" s="75">
        <v>0</v>
      </c>
      <c r="J21" s="59"/>
      <c r="K21" s="60">
        <f t="shared" si="0"/>
        <v>0</v>
      </c>
    </row>
    <row r="22" spans="1:11" ht="14.5" thickBot="1" x14ac:dyDescent="0.35">
      <c r="A22" s="63"/>
      <c r="B22" s="64" t="s">
        <v>57</v>
      </c>
      <c r="C22" s="65"/>
      <c r="D22" s="66">
        <f t="shared" ref="D22:I22" si="3">D20+D21</f>
        <v>199100270.31</v>
      </c>
      <c r="E22" s="66">
        <f t="shared" si="3"/>
        <v>176974805.10000002</v>
      </c>
      <c r="F22" s="66">
        <f t="shared" si="3"/>
        <v>176974805.10000002</v>
      </c>
      <c r="G22" s="66">
        <f t="shared" si="3"/>
        <v>172535701.11000001</v>
      </c>
      <c r="H22" s="66">
        <f t="shared" si="3"/>
        <v>22125465.210000001</v>
      </c>
      <c r="I22" s="66">
        <f t="shared" si="3"/>
        <v>26564569.200000003</v>
      </c>
      <c r="J22" s="67"/>
      <c r="K22" s="68">
        <f t="shared" si="0"/>
        <v>0.88887275152589929</v>
      </c>
    </row>
    <row r="23" spans="1:11" ht="14" x14ac:dyDescent="0.3">
      <c r="A23" s="76"/>
      <c r="B23" s="76"/>
      <c r="D23" s="77"/>
      <c r="E23" s="78"/>
      <c r="F23" s="78"/>
      <c r="G23" s="79"/>
      <c r="H23" s="78"/>
      <c r="I23" s="80"/>
      <c r="J23" s="59"/>
      <c r="K23" s="81"/>
    </row>
    <row r="24" spans="1:11" ht="13" thickBot="1" x14ac:dyDescent="0.3">
      <c r="D24" s="45"/>
      <c r="E24" s="45"/>
      <c r="F24" s="45"/>
      <c r="G24" s="45"/>
      <c r="H24" s="45"/>
      <c r="I24" s="45"/>
      <c r="J24" s="45"/>
      <c r="K24" s="82"/>
    </row>
    <row r="25" spans="1:11" ht="20.5" thickBot="1" x14ac:dyDescent="0.3">
      <c r="B25" s="83" t="str">
        <f>"Total de "&amp;A7</f>
        <v>Total de despeses</v>
      </c>
      <c r="D25" s="84">
        <f t="shared" ref="D25:I25" si="4">D16+D19+D22</f>
        <v>1591289544.02</v>
      </c>
      <c r="E25" s="84">
        <f t="shared" si="4"/>
        <v>1099288412.77</v>
      </c>
      <c r="F25" s="84">
        <f t="shared" si="4"/>
        <v>929227458.1500001</v>
      </c>
      <c r="G25" s="84">
        <f t="shared" si="4"/>
        <v>352020377.65999997</v>
      </c>
      <c r="H25" s="84">
        <f t="shared" si="4"/>
        <v>476444881.83999997</v>
      </c>
      <c r="I25" s="84">
        <f t="shared" si="4"/>
        <v>1239269166.3600004</v>
      </c>
      <c r="J25" s="85"/>
      <c r="K25" s="86">
        <f>IF(D25=0,0,F25/D25)</f>
        <v>0.58394618480464366</v>
      </c>
    </row>
    <row r="26" spans="1:11" x14ac:dyDescent="0.25">
      <c r="I26" s="45"/>
      <c r="J26" s="45"/>
      <c r="K26" s="45"/>
    </row>
    <row r="27" spans="1:11" x14ac:dyDescent="0.25">
      <c r="I27" s="45" t="s">
        <v>29</v>
      </c>
      <c r="J27" s="45"/>
      <c r="K27" s="45"/>
    </row>
    <row r="30" spans="1:11" ht="32.5" x14ac:dyDescent="0.65">
      <c r="A30" s="44"/>
      <c r="I30" s="45"/>
      <c r="J30" s="45"/>
      <c r="K30" s="45"/>
    </row>
    <row r="31" spans="1:11" ht="20.149999999999999" customHeight="1" x14ac:dyDescent="0.65">
      <c r="A31" s="44"/>
      <c r="I31" s="45"/>
      <c r="J31" s="45"/>
      <c r="K31" s="45"/>
    </row>
    <row r="32" spans="1:11" ht="40.4" customHeight="1" x14ac:dyDescent="0.35">
      <c r="A32" s="134"/>
      <c r="B32" s="135"/>
      <c r="D32" s="87"/>
      <c r="E32" s="87"/>
      <c r="F32" s="87"/>
      <c r="G32" s="87"/>
      <c r="H32" s="87"/>
      <c r="I32" s="88"/>
      <c r="J32" s="88"/>
      <c r="K32" s="89"/>
    </row>
    <row r="33" spans="1:11" ht="20.149999999999999" customHeight="1" x14ac:dyDescent="0.25">
      <c r="A33" s="135"/>
      <c r="B33" s="135"/>
      <c r="D33" s="90"/>
      <c r="E33" s="90"/>
      <c r="F33" s="90"/>
      <c r="G33" s="90"/>
      <c r="H33" s="90"/>
      <c r="I33" s="90"/>
      <c r="J33" s="90"/>
      <c r="K33" s="90"/>
    </row>
    <row r="34" spans="1:11" ht="28.4" customHeight="1" x14ac:dyDescent="0.3">
      <c r="A34" s="70"/>
      <c r="B34" s="71"/>
      <c r="D34" s="91"/>
      <c r="E34" s="91"/>
      <c r="F34" s="91"/>
      <c r="G34" s="91"/>
      <c r="H34" s="91"/>
      <c r="I34" s="59"/>
      <c r="J34" s="59"/>
      <c r="K34" s="92"/>
    </row>
    <row r="35" spans="1:11" ht="14" x14ac:dyDescent="0.3">
      <c r="A35" s="70"/>
      <c r="B35" s="71"/>
      <c r="D35" s="91"/>
      <c r="E35" s="91"/>
      <c r="F35" s="91"/>
      <c r="G35" s="91"/>
      <c r="H35" s="91"/>
      <c r="I35" s="59"/>
      <c r="J35" s="59"/>
      <c r="K35" s="92"/>
    </row>
    <row r="36" spans="1:11" ht="14" x14ac:dyDescent="0.3">
      <c r="A36" s="70"/>
      <c r="B36" s="71"/>
      <c r="D36" s="91"/>
      <c r="E36" s="91"/>
      <c r="F36" s="91"/>
      <c r="G36" s="91"/>
      <c r="H36" s="91"/>
      <c r="I36" s="59"/>
      <c r="J36" s="59"/>
      <c r="K36" s="92"/>
    </row>
    <row r="37" spans="1:11" ht="14" x14ac:dyDescent="0.3">
      <c r="A37" s="70"/>
      <c r="B37" s="71"/>
      <c r="D37" s="91"/>
      <c r="E37" s="91"/>
      <c r="F37" s="91"/>
      <c r="G37" s="91"/>
      <c r="H37" s="91"/>
      <c r="I37" s="59"/>
      <c r="J37" s="59"/>
      <c r="K37" s="92"/>
    </row>
    <row r="38" spans="1:11" ht="14" x14ac:dyDescent="0.3">
      <c r="A38" s="93"/>
      <c r="B38" s="94"/>
      <c r="C38" s="95"/>
      <c r="D38" s="96"/>
      <c r="E38" s="96"/>
      <c r="F38" s="96"/>
      <c r="G38" s="96"/>
      <c r="H38" s="96"/>
      <c r="I38" s="96"/>
      <c r="J38" s="96"/>
      <c r="K38" s="97"/>
    </row>
    <row r="39" spans="1:11" ht="28.4" customHeight="1" x14ac:dyDescent="0.3">
      <c r="A39" s="70"/>
      <c r="B39" s="71"/>
      <c r="D39" s="91"/>
      <c r="E39" s="91"/>
      <c r="F39" s="91"/>
      <c r="G39" s="91"/>
      <c r="H39" s="91"/>
      <c r="I39" s="59"/>
      <c r="J39" s="59"/>
      <c r="K39" s="92"/>
    </row>
    <row r="40" spans="1:11" ht="14" x14ac:dyDescent="0.3">
      <c r="A40" s="70"/>
      <c r="B40" s="71"/>
      <c r="D40" s="91"/>
      <c r="E40" s="91"/>
      <c r="F40" s="91"/>
      <c r="G40" s="91"/>
      <c r="H40" s="91"/>
      <c r="I40" s="59"/>
      <c r="J40" s="59"/>
      <c r="K40" s="92"/>
    </row>
    <row r="41" spans="1:11" ht="14" x14ac:dyDescent="0.3">
      <c r="A41" s="93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28.4" customHeight="1" x14ac:dyDescent="0.3">
      <c r="A42" s="70"/>
      <c r="B42" s="71"/>
      <c r="D42" s="91"/>
      <c r="E42" s="91"/>
      <c r="F42" s="91"/>
      <c r="G42" s="91"/>
      <c r="H42" s="91"/>
      <c r="I42" s="59"/>
      <c r="J42" s="59"/>
      <c r="K42" s="92"/>
    </row>
    <row r="43" spans="1:11" ht="18.75" customHeight="1" x14ac:dyDescent="0.3">
      <c r="A43" s="70"/>
      <c r="B43" s="71"/>
      <c r="D43" s="91"/>
      <c r="E43" s="91"/>
      <c r="F43" s="91"/>
      <c r="G43" s="91"/>
      <c r="H43" s="91"/>
      <c r="I43" s="59"/>
      <c r="J43" s="59"/>
      <c r="K43" s="92"/>
    </row>
    <row r="44" spans="1:11" ht="14" x14ac:dyDescent="0.3">
      <c r="A44" s="93"/>
      <c r="B44" s="94"/>
      <c r="C44" s="95"/>
      <c r="D44" s="96"/>
      <c r="E44" s="96"/>
      <c r="F44" s="96"/>
      <c r="G44" s="96"/>
      <c r="H44" s="96"/>
      <c r="I44" s="96"/>
      <c r="J44" s="96"/>
      <c r="K44" s="97"/>
    </row>
    <row r="45" spans="1:11" ht="14" x14ac:dyDescent="0.3">
      <c r="A45" s="76"/>
      <c r="B45" s="76"/>
      <c r="D45" s="91"/>
      <c r="E45" s="91"/>
      <c r="F45" s="91"/>
      <c r="G45" s="91"/>
      <c r="H45" s="91"/>
      <c r="I45" s="59"/>
      <c r="J45" s="59"/>
      <c r="K45" s="92"/>
    </row>
    <row r="46" spans="1:11" x14ac:dyDescent="0.25">
      <c r="D46" s="45"/>
      <c r="E46" s="45"/>
      <c r="F46" s="45"/>
      <c r="G46" s="45"/>
      <c r="H46" s="45"/>
      <c r="I46" s="45"/>
      <c r="J46" s="45"/>
      <c r="K46" s="82"/>
    </row>
    <row r="47" spans="1:11" ht="20" x14ac:dyDescent="0.25">
      <c r="B47" s="83"/>
      <c r="D47" s="85"/>
      <c r="E47" s="85"/>
      <c r="F47" s="85"/>
      <c r="G47" s="85"/>
      <c r="H47" s="85"/>
      <c r="I47" s="85"/>
      <c r="J47" s="85"/>
      <c r="K47" s="98"/>
    </row>
    <row r="70" spans="11:11" x14ac:dyDescent="0.25">
      <c r="K70" s="33" t="str">
        <f>extraccio</f>
        <v>extret el 2/5/2023</v>
      </c>
    </row>
  </sheetData>
  <sheetProtection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/>
  <dimension ref="B1:L84"/>
  <sheetViews>
    <sheetView showGridLines="0" zoomScaleNormal="100" workbookViewId="0">
      <selection activeCell="L2" sqref="L2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81</v>
      </c>
    </row>
    <row r="28" spans="2:11" ht="13" thickBot="1" x14ac:dyDescent="0.3"/>
    <row r="29" spans="2:1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/>
    </row>
  </sheetData>
  <sheetProtection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1"/>
  <dimension ref="B1:L84"/>
  <sheetViews>
    <sheetView showGridLines="0" zoomScaleNormal="100" workbookViewId="0">
      <selection activeCell="L2" sqref="L2"/>
    </sheetView>
  </sheetViews>
  <sheetFormatPr defaultColWidth="9.453125" defaultRowHeight="12.5" x14ac:dyDescent="0.25"/>
  <cols>
    <col min="1" max="256" width="11.453125" customWidth="1"/>
  </cols>
  <sheetData>
    <row r="1" spans="11:12" ht="45.65" customHeight="1" x14ac:dyDescent="0.4">
      <c r="L1" s="28" t="s">
        <v>28</v>
      </c>
    </row>
    <row r="2" spans="11:12" ht="13" x14ac:dyDescent="0.3">
      <c r="K2" s="29"/>
      <c r="L2" s="30" t="s">
        <v>81</v>
      </c>
    </row>
    <row r="29" spans="2:11" ht="13" thickBot="1" x14ac:dyDescent="0.3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" thickBot="1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5">
      <c r="L84" s="33"/>
    </row>
  </sheetData>
  <sheetProtection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1"/>
  <dimension ref="A1:J46"/>
  <sheetViews>
    <sheetView showGridLines="0" zoomScaleNormal="100" workbookViewId="0">
      <pane ySplit="4" topLeftCell="A5" activePane="bottomLeft" state="frozen"/>
      <selection activeCell="D11" sqref="D11"/>
      <selection pane="bottomLeft" activeCell="F16" sqref="F16"/>
    </sheetView>
  </sheetViews>
  <sheetFormatPr defaultColWidth="9.453125" defaultRowHeight="12.5" x14ac:dyDescent="0.25"/>
  <cols>
    <col min="1" max="1" width="30.453125" customWidth="1"/>
    <col min="2" max="12" width="18.453125" customWidth="1"/>
    <col min="13" max="256" width="11.453125" customWidth="1"/>
  </cols>
  <sheetData>
    <row r="1" spans="1:10" s="1" customFormat="1" ht="60.65" customHeight="1" x14ac:dyDescent="0.35">
      <c r="G1" s="2" t="s">
        <v>81</v>
      </c>
    </row>
    <row r="2" spans="1:10" x14ac:dyDescent="0.25">
      <c r="A2" s="3"/>
      <c r="B2" s="3"/>
      <c r="C2" s="3"/>
      <c r="D2" s="3"/>
      <c r="E2" s="3"/>
    </row>
    <row r="3" spans="1:10" s="1" customFormat="1" ht="32.5" x14ac:dyDescent="0.65">
      <c r="A3" s="4" t="s">
        <v>0</v>
      </c>
    </row>
    <row r="4" spans="1:10" x14ac:dyDescent="0.25">
      <c r="A4" s="3"/>
      <c r="B4" s="3"/>
      <c r="C4" s="3"/>
      <c r="D4" s="3"/>
      <c r="E4" s="3"/>
    </row>
    <row r="5" spans="1:10" x14ac:dyDescent="0.25">
      <c r="A5" s="3"/>
      <c r="B5" s="3"/>
      <c r="C5" s="3"/>
      <c r="D5" s="3"/>
      <c r="E5" s="3"/>
    </row>
    <row r="6" spans="1:10" ht="20" x14ac:dyDescent="0.4">
      <c r="A6" s="5" t="s">
        <v>1</v>
      </c>
    </row>
    <row r="7" spans="1:10" x14ac:dyDescent="0.25">
      <c r="A7" s="3"/>
      <c r="B7" s="3"/>
      <c r="C7" s="3"/>
      <c r="D7" s="3"/>
      <c r="E7" s="3"/>
    </row>
    <row r="8" spans="1:10" ht="20.149999999999999" customHeight="1" thickBot="1" x14ac:dyDescent="0.3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4" customHeight="1" thickBot="1" x14ac:dyDescent="0.3">
      <c r="A9" s="8"/>
      <c r="B9" s="9">
        <v>1087.4349999999999</v>
      </c>
      <c r="C9" s="10">
        <v>1591.28954402</v>
      </c>
      <c r="D9" s="10">
        <v>215.72941821999996</v>
      </c>
      <c r="E9" s="10">
        <v>142.62419962000007</v>
      </c>
      <c r="F9" s="11">
        <v>73.105218600000015</v>
      </c>
    </row>
    <row r="10" spans="1:10" ht="13" thickTop="1" x14ac:dyDescent="0.25">
      <c r="A10" s="3"/>
      <c r="B10" s="3"/>
      <c r="C10" s="3"/>
      <c r="D10" s="3"/>
      <c r="E10" s="3"/>
    </row>
    <row r="11" spans="1:10" x14ac:dyDescent="0.25">
      <c r="A11" s="3"/>
      <c r="B11" s="3"/>
      <c r="C11" s="3"/>
      <c r="D11" s="3"/>
      <c r="E11" s="3"/>
    </row>
    <row r="12" spans="1:10" ht="20" x14ac:dyDescent="0.4">
      <c r="A12" s="5" t="s">
        <v>7</v>
      </c>
    </row>
    <row r="13" spans="1:10" x14ac:dyDescent="0.25">
      <c r="A13" s="3"/>
      <c r="B13" s="3"/>
      <c r="C13" s="3"/>
      <c r="D13" s="3"/>
      <c r="E13" s="3"/>
    </row>
    <row r="14" spans="1:10" ht="20.149999999999999" customHeight="1" thickBot="1" x14ac:dyDescent="0.3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4" customHeight="1" x14ac:dyDescent="0.25">
      <c r="A15" s="13" t="s">
        <v>7</v>
      </c>
      <c r="B15" s="14">
        <v>37717715.32</v>
      </c>
      <c r="C15" s="15">
        <v>24143607.360000003</v>
      </c>
      <c r="D15" s="15">
        <v>2961990.9699999997</v>
      </c>
      <c r="E15" s="15">
        <v>145588820.97999996</v>
      </c>
      <c r="F15" s="15">
        <v>2750524.13</v>
      </c>
      <c r="G15" s="15">
        <v>133210.66</v>
      </c>
      <c r="H15" s="15">
        <v>1586078.25</v>
      </c>
      <c r="I15" s="15">
        <v>847470.55</v>
      </c>
      <c r="J15" s="16">
        <v>0</v>
      </c>
    </row>
    <row r="16" spans="1:10" ht="25.4" customHeight="1" x14ac:dyDescent="0.25">
      <c r="A16" s="17" t="s">
        <v>8</v>
      </c>
      <c r="B16" s="18">
        <v>156685000</v>
      </c>
      <c r="C16" s="19">
        <v>105080000</v>
      </c>
      <c r="D16" s="19">
        <v>4666000</v>
      </c>
      <c r="E16" s="19">
        <v>646557137.16999996</v>
      </c>
      <c r="F16" s="19">
        <v>2953000</v>
      </c>
      <c r="G16" s="19">
        <v>0</v>
      </c>
      <c r="H16" s="19">
        <v>5531276.5500000007</v>
      </c>
      <c r="I16" s="19">
        <v>669817130.29999995</v>
      </c>
      <c r="J16" s="20">
        <v>0</v>
      </c>
    </row>
    <row r="17" spans="1:10" ht="25.4" customHeight="1" x14ac:dyDescent="0.25">
      <c r="A17" s="17" t="s">
        <v>9</v>
      </c>
      <c r="B17" s="18">
        <v>37.717715320000003</v>
      </c>
      <c r="C17" s="19">
        <v>24.143607360000004</v>
      </c>
      <c r="D17" s="19">
        <v>2.9619909699999996</v>
      </c>
      <c r="E17" s="19">
        <v>145.58882097999995</v>
      </c>
      <c r="F17" s="19">
        <v>2.7505241300000001</v>
      </c>
      <c r="G17" s="19">
        <v>0.13321066000000001</v>
      </c>
      <c r="H17" s="19">
        <v>1.5860782499999999</v>
      </c>
      <c r="I17" s="19">
        <v>0.84747055000000004</v>
      </c>
      <c r="J17" s="20">
        <v>0</v>
      </c>
    </row>
    <row r="18" spans="1:10" ht="25.4" customHeight="1" thickBot="1" x14ac:dyDescent="0.3">
      <c r="A18" s="21" t="s">
        <v>10</v>
      </c>
      <c r="B18" s="22">
        <v>156.685</v>
      </c>
      <c r="C18" s="23">
        <v>105.08</v>
      </c>
      <c r="D18" s="23">
        <v>4.6660000000000004</v>
      </c>
      <c r="E18" s="23">
        <v>646.55713716999992</v>
      </c>
      <c r="F18" s="23">
        <v>2.9529999999999998</v>
      </c>
      <c r="G18" s="23">
        <v>0</v>
      </c>
      <c r="H18" s="23">
        <v>5.5312765500000012</v>
      </c>
      <c r="I18" s="23">
        <v>669.81713029999992</v>
      </c>
      <c r="J18" s="24">
        <v>0</v>
      </c>
    </row>
    <row r="19" spans="1:10" ht="13" thickTop="1" x14ac:dyDescent="0.25"/>
    <row r="21" spans="1:10" ht="20" x14ac:dyDescent="0.4">
      <c r="A21" s="5" t="s">
        <v>11</v>
      </c>
    </row>
    <row r="22" spans="1:10" x14ac:dyDescent="0.25">
      <c r="A22" s="3"/>
      <c r="B22" s="3"/>
      <c r="C22" s="3"/>
      <c r="D22" s="3"/>
      <c r="E22" s="3"/>
    </row>
    <row r="23" spans="1:10" ht="25.4" customHeight="1" x14ac:dyDescent="0.25">
      <c r="A23" s="25" t="s">
        <v>12</v>
      </c>
      <c r="B23" s="26">
        <f>E9</f>
        <v>142.62419962000007</v>
      </c>
    </row>
    <row r="24" spans="1:10" ht="25.4" customHeight="1" thickBot="1" x14ac:dyDescent="0.3">
      <c r="A24" s="21" t="s">
        <v>13</v>
      </c>
      <c r="B24" s="27">
        <f>F9</f>
        <v>73.105218600000015</v>
      </c>
    </row>
    <row r="25" spans="1:10" ht="13" thickTop="1" x14ac:dyDescent="0.25"/>
    <row r="27" spans="1:10" ht="20" x14ac:dyDescent="0.4">
      <c r="A27" s="5" t="s">
        <v>14</v>
      </c>
    </row>
    <row r="28" spans="1:10" x14ac:dyDescent="0.25">
      <c r="A28" s="3"/>
      <c r="B28" s="3"/>
      <c r="C28" s="3"/>
      <c r="D28" s="3"/>
      <c r="E28" s="3"/>
    </row>
    <row r="29" spans="1:10" ht="20.149999999999999" customHeight="1" thickBot="1" x14ac:dyDescent="0.3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4" customHeight="1" thickBot="1" x14ac:dyDescent="0.3">
      <c r="A30" s="8"/>
      <c r="B30" s="9">
        <v>1087.4349999999999</v>
      </c>
      <c r="C30" s="10">
        <v>1591.28954402</v>
      </c>
      <c r="D30" s="10">
        <v>929.22745815000007</v>
      </c>
      <c r="E30" s="10">
        <v>352.02037765999995</v>
      </c>
      <c r="F30" s="10">
        <v>289.43020037000002</v>
      </c>
      <c r="G30" s="11">
        <v>62.590177290000007</v>
      </c>
    </row>
    <row r="31" spans="1:10" ht="13" thickTop="1" x14ac:dyDescent="0.25">
      <c r="E31" s="3"/>
    </row>
    <row r="33" spans="1:10" ht="20" x14ac:dyDescent="0.4">
      <c r="A33" s="5" t="s">
        <v>21</v>
      </c>
    </row>
    <row r="34" spans="1:10" x14ac:dyDescent="0.25">
      <c r="A34" s="3"/>
      <c r="B34" s="3"/>
      <c r="C34" s="3"/>
      <c r="D34" s="3"/>
      <c r="E34" s="3"/>
    </row>
    <row r="35" spans="1:10" ht="20.149999999999999" customHeight="1" thickBot="1" x14ac:dyDescent="0.3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4" customHeight="1" x14ac:dyDescent="0.25">
      <c r="A36" s="13" t="s">
        <v>22</v>
      </c>
      <c r="B36" s="14">
        <v>52214149.529999956</v>
      </c>
      <c r="C36" s="15">
        <v>93309903.419999942</v>
      </c>
      <c r="D36" s="15">
        <v>107.48</v>
      </c>
      <c r="E36" s="15">
        <v>279322282.85000014</v>
      </c>
      <c r="F36" s="15">
        <v>0</v>
      </c>
      <c r="G36" s="15">
        <v>52536344.060000017</v>
      </c>
      <c r="H36" s="15">
        <v>274869865.71000004</v>
      </c>
      <c r="I36" s="15">
        <v>176974805.10000002</v>
      </c>
      <c r="J36" s="16">
        <v>0</v>
      </c>
    </row>
    <row r="37" spans="1:10" ht="25.4" customHeight="1" x14ac:dyDescent="0.25">
      <c r="A37" s="17" t="s">
        <v>23</v>
      </c>
      <c r="B37" s="18">
        <v>269792977.03000003</v>
      </c>
      <c r="C37" s="19">
        <v>150773779.13</v>
      </c>
      <c r="D37" s="19">
        <v>111020</v>
      </c>
      <c r="E37" s="19">
        <v>412367821.39000005</v>
      </c>
      <c r="F37" s="19">
        <v>3000000</v>
      </c>
      <c r="G37" s="19">
        <v>128359434.92999999</v>
      </c>
      <c r="H37" s="19">
        <v>427784241.2299999</v>
      </c>
      <c r="I37" s="19">
        <v>199100270.31</v>
      </c>
      <c r="J37" s="20">
        <v>0</v>
      </c>
    </row>
    <row r="38" spans="1:10" ht="25.4" customHeight="1" x14ac:dyDescent="0.25">
      <c r="A38" s="17" t="s">
        <v>24</v>
      </c>
      <c r="B38" s="18">
        <v>52.214149529999958</v>
      </c>
      <c r="C38" s="19">
        <v>93.309903419999941</v>
      </c>
      <c r="D38" s="19">
        <v>1.0748000000000001E-4</v>
      </c>
      <c r="E38" s="19">
        <v>279.32228285000014</v>
      </c>
      <c r="F38" s="19">
        <v>0</v>
      </c>
      <c r="G38" s="19">
        <v>52.536344060000019</v>
      </c>
      <c r="H38" s="19">
        <v>274.86986571000006</v>
      </c>
      <c r="I38" s="19">
        <v>176.97480510000003</v>
      </c>
      <c r="J38" s="20">
        <v>0</v>
      </c>
    </row>
    <row r="39" spans="1:10" ht="25.4" customHeight="1" thickBot="1" x14ac:dyDescent="0.3">
      <c r="A39" s="21" t="s">
        <v>25</v>
      </c>
      <c r="B39" s="22">
        <v>269.79297703000003</v>
      </c>
      <c r="C39" s="23">
        <v>150.77377913000001</v>
      </c>
      <c r="D39" s="23">
        <v>0.11101999999999999</v>
      </c>
      <c r="E39" s="23">
        <v>412.36782139000002</v>
      </c>
      <c r="F39" s="23">
        <v>3</v>
      </c>
      <c r="G39" s="23">
        <v>128.35943492999999</v>
      </c>
      <c r="H39" s="23">
        <v>427.78424122999991</v>
      </c>
      <c r="I39" s="23">
        <v>199.10027031000001</v>
      </c>
      <c r="J39" s="24">
        <v>0</v>
      </c>
    </row>
    <row r="40" spans="1:10" ht="13" thickTop="1" x14ac:dyDescent="0.25"/>
    <row r="42" spans="1:10" ht="20" x14ac:dyDescent="0.4">
      <c r="A42" s="5" t="s">
        <v>26</v>
      </c>
    </row>
    <row r="43" spans="1:10" x14ac:dyDescent="0.25">
      <c r="A43" s="3"/>
      <c r="B43" s="3"/>
      <c r="C43" s="3"/>
      <c r="D43" s="3"/>
      <c r="E43" s="3"/>
    </row>
    <row r="44" spans="1:10" ht="25.4" customHeight="1" x14ac:dyDescent="0.25">
      <c r="A44" s="25" t="s">
        <v>26</v>
      </c>
      <c r="B44" s="26">
        <f>F30</f>
        <v>289.43020037000002</v>
      </c>
    </row>
    <row r="45" spans="1:10" ht="25.4" customHeight="1" thickBot="1" x14ac:dyDescent="0.3">
      <c r="A45" s="21" t="s">
        <v>27</v>
      </c>
      <c r="B45" s="27">
        <f>G30</f>
        <v>62.590177290000007</v>
      </c>
    </row>
    <row r="46" spans="1:10" ht="13" thickTop="1" x14ac:dyDescent="0.25"/>
  </sheetData>
  <sheetProtection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GrDespeses</vt:lpstr>
      <vt:lpstr>GrIngressos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sanzhs</dc:creator>
  <cp:lastModifiedBy>guerrerova</cp:lastModifiedBy>
  <dcterms:created xsi:type="dcterms:W3CDTF">2023-05-04T11:42:54Z</dcterms:created>
  <dcterms:modified xsi:type="dcterms:W3CDTF">2023-06-02T07:26:54Z</dcterms:modified>
</cp:coreProperties>
</file>