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CO\CSEC\Transparència\Execució\2023\"/>
    </mc:Choice>
  </mc:AlternateContent>
  <xr:revisionPtr revIDLastSave="0" documentId="8_{E2F2CEFC-19B2-451D-ACD9-27F80C4E88C6}" xr6:coauthVersionLast="47" xr6:coauthVersionMax="47" xr10:uidLastSave="{00000000-0000-0000-0000-000000000000}"/>
  <bookViews>
    <workbookView xWindow="-110" yWindow="-110" windowWidth="19420" windowHeight="10420" xr2:uid="{2CE34348-3EF2-4EF2-B424-EAE67E5A6A9F}"/>
  </bookViews>
  <sheets>
    <sheet name="Diba" sheetId="1" r:id="rId1"/>
    <sheet name="DibaAltres" sheetId="2" r:id="rId2"/>
    <sheet name="GrIngressos" sheetId="3" r:id="rId3"/>
    <sheet name="GrDespeses" sheetId="4" r:id="rId4"/>
    <sheet name="CGrafics" sheetId="5" r:id="rId5"/>
  </sheets>
  <definedNames>
    <definedName name="any">#REF!</definedName>
    <definedName name="extraccio">#REF!</definedName>
    <definedName name="mes">#REF!</definedName>
    <definedName name="nota1">#REF!</definedName>
    <definedName name="report">#REF!</definedName>
    <definedName name="tito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5" l="1"/>
  <c r="J39" i="5"/>
  <c r="G39" i="5"/>
  <c r="E39" i="5"/>
  <c r="D39" i="5"/>
  <c r="B39" i="5"/>
  <c r="J38" i="5"/>
  <c r="H38" i="5"/>
  <c r="F38" i="5"/>
  <c r="E38" i="5"/>
  <c r="C38" i="5"/>
  <c r="B38" i="5"/>
  <c r="I39" i="5"/>
  <c r="H39" i="5"/>
  <c r="F39" i="5"/>
  <c r="C39" i="5"/>
  <c r="I38" i="5"/>
  <c r="G38" i="5"/>
  <c r="D38" i="5"/>
  <c r="B44" i="5"/>
  <c r="I18" i="5"/>
  <c r="H18" i="5"/>
  <c r="F18" i="5"/>
  <c r="E18" i="5"/>
  <c r="C18" i="5"/>
  <c r="J17" i="5"/>
  <c r="I17" i="5"/>
  <c r="G17" i="5"/>
  <c r="F17" i="5"/>
  <c r="D17" i="5"/>
  <c r="B17" i="5"/>
  <c r="J18" i="5"/>
  <c r="G18" i="5"/>
  <c r="D18" i="5"/>
  <c r="B18" i="5"/>
  <c r="H17" i="5"/>
  <c r="E17" i="5"/>
  <c r="C17" i="5"/>
  <c r="B24" i="5"/>
  <c r="B23" i="5"/>
  <c r="B25" i="2"/>
  <c r="D22" i="2"/>
  <c r="K21" i="2"/>
  <c r="K20" i="2"/>
  <c r="I22" i="2"/>
  <c r="H22" i="2"/>
  <c r="G22" i="2"/>
  <c r="F22" i="2"/>
  <c r="E22" i="2"/>
  <c r="I19" i="2"/>
  <c r="H19" i="2"/>
  <c r="K18" i="2"/>
  <c r="G19" i="2"/>
  <c r="F19" i="2"/>
  <c r="E19" i="2"/>
  <c r="D19" i="2"/>
  <c r="K19" i="2" s="1"/>
  <c r="F16" i="2"/>
  <c r="F25" i="2" s="1"/>
  <c r="E16" i="2"/>
  <c r="K15" i="2"/>
  <c r="K14" i="2"/>
  <c r="K13" i="2"/>
  <c r="K12" i="2"/>
  <c r="I16" i="2"/>
  <c r="H16" i="2"/>
  <c r="G16" i="2"/>
  <c r="D16" i="2"/>
  <c r="B59" i="1"/>
  <c r="B47" i="1"/>
  <c r="G44" i="1"/>
  <c r="E44" i="1"/>
  <c r="D44" i="1"/>
  <c r="K43" i="1"/>
  <c r="K42" i="1"/>
  <c r="I44" i="1"/>
  <c r="H44" i="1"/>
  <c r="H56" i="1" s="1"/>
  <c r="F44" i="1"/>
  <c r="K44" i="1" s="1"/>
  <c r="I41" i="1"/>
  <c r="H41" i="1"/>
  <c r="D41" i="1"/>
  <c r="K40" i="1"/>
  <c r="G41" i="1"/>
  <c r="G55" i="1" s="1"/>
  <c r="F41" i="1"/>
  <c r="K41" i="1" s="1"/>
  <c r="E41" i="1"/>
  <c r="G38" i="1"/>
  <c r="F38" i="1"/>
  <c r="K38" i="1" s="1"/>
  <c r="E38" i="1"/>
  <c r="K37" i="1"/>
  <c r="K36" i="1"/>
  <c r="K35" i="1"/>
  <c r="K34" i="1"/>
  <c r="K33" i="1"/>
  <c r="I38" i="1"/>
  <c r="I47" i="1" s="1"/>
  <c r="H38" i="1"/>
  <c r="H47" i="1" s="1"/>
  <c r="D38" i="1"/>
  <c r="D47" i="1" s="1"/>
  <c r="H22" i="1"/>
  <c r="G22" i="1"/>
  <c r="G56" i="1" s="1"/>
  <c r="F22" i="1"/>
  <c r="K22" i="1" s="1"/>
  <c r="K21" i="1"/>
  <c r="I22" i="1"/>
  <c r="I56" i="1" s="1"/>
  <c r="K20" i="1"/>
  <c r="E22" i="1"/>
  <c r="E56" i="1" s="1"/>
  <c r="D22" i="1"/>
  <c r="D56" i="1" s="1"/>
  <c r="G19" i="1"/>
  <c r="E19" i="1"/>
  <c r="D19" i="1"/>
  <c r="D55" i="1" s="1"/>
  <c r="K18" i="1"/>
  <c r="K17" i="1"/>
  <c r="I19" i="1"/>
  <c r="I55" i="1" s="1"/>
  <c r="H19" i="1"/>
  <c r="H55" i="1" s="1"/>
  <c r="F19" i="1"/>
  <c r="I16" i="1"/>
  <c r="H16" i="1"/>
  <c r="K15" i="1"/>
  <c r="K14" i="1"/>
  <c r="K13" i="1"/>
  <c r="K12" i="1"/>
  <c r="G16" i="1"/>
  <c r="K11" i="1"/>
  <c r="E16" i="1"/>
  <c r="D16" i="1"/>
  <c r="K16" i="2" l="1"/>
  <c r="D25" i="2"/>
  <c r="K25" i="2" s="1"/>
  <c r="E25" i="2"/>
  <c r="G25" i="2"/>
  <c r="K22" i="2"/>
  <c r="H25" i="2"/>
  <c r="I25" i="2"/>
  <c r="K11" i="2"/>
  <c r="K17" i="2"/>
  <c r="E55" i="1"/>
  <c r="D54" i="1"/>
  <c r="D25" i="1"/>
  <c r="D59" i="1" s="1"/>
  <c r="I25" i="1"/>
  <c r="I59" i="1" s="1"/>
  <c r="H54" i="1"/>
  <c r="E25" i="1"/>
  <c r="E59" i="1" s="1"/>
  <c r="E54" i="1"/>
  <c r="E47" i="1"/>
  <c r="F55" i="1"/>
  <c r="K19" i="1"/>
  <c r="G25" i="1"/>
  <c r="G59" i="1" s="1"/>
  <c r="G54" i="1"/>
  <c r="G47" i="1"/>
  <c r="H25" i="1"/>
  <c r="H59" i="1" s="1"/>
  <c r="F47" i="1"/>
  <c r="K47" i="1" s="1"/>
  <c r="K39" i="1"/>
  <c r="I54" i="1"/>
  <c r="F16" i="1"/>
  <c r="F56" i="1"/>
  <c r="F25" i="1" l="1"/>
  <c r="K16" i="1"/>
  <c r="F54" i="1"/>
  <c r="F59" i="1" l="1"/>
  <c r="K25" i="1"/>
</calcChain>
</file>

<file path=xl/sharedStrings.xml><?xml version="1.0" encoding="utf-8"?>
<sst xmlns="http://schemas.openxmlformats.org/spreadsheetml/2006/main" count="147" uniqueCount="84">
  <si>
    <t xml:space="preserve"> </t>
  </si>
  <si>
    <t>exercici corrent</t>
  </si>
  <si>
    <t>resum per capítols</t>
  </si>
  <si>
    <t>ingressos</t>
  </si>
  <si>
    <t>capítol pressupostari</t>
  </si>
  <si>
    <t>Pressupost
inicial</t>
  </si>
  <si>
    <t>Modificacions</t>
  </si>
  <si>
    <t>Pressupost
actual</t>
  </si>
  <si>
    <t>Drets reconeguts
nets</t>
  </si>
  <si>
    <t>Recaptació</t>
  </si>
  <si>
    <t>Pendent de cobrament</t>
  </si>
  <si>
    <t>%
(D)/(C)</t>
  </si>
  <si>
    <t>(A)</t>
  </si>
  <si>
    <t>(B)</t>
  </si>
  <si>
    <t>(C) = (A)+(B)</t>
  </si>
  <si>
    <t>(D)</t>
  </si>
  <si>
    <t>(E)</t>
  </si>
  <si>
    <t>(F) = (D)+(E)</t>
  </si>
  <si>
    <t>(G)</t>
  </si>
  <si>
    <t>Impostos directes</t>
  </si>
  <si>
    <t>Impostos indirectes</t>
  </si>
  <si>
    <t>Taxes i altres ingressos</t>
  </si>
  <si>
    <t>Transferències corrents</t>
  </si>
  <si>
    <t>Ingressos patrimonials</t>
  </si>
  <si>
    <t>Ingressos corrents (I1)</t>
  </si>
  <si>
    <t>Alienació de béns</t>
  </si>
  <si>
    <t>Transferències capital</t>
  </si>
  <si>
    <t>Ingressos de capital (I2)</t>
  </si>
  <si>
    <t>Actius financers</t>
  </si>
  <si>
    <t>Passius financers</t>
  </si>
  <si>
    <t>Ingressos financers (I3)</t>
  </si>
  <si>
    <t>Total d'ingressos</t>
  </si>
  <si>
    <t>despeses</t>
  </si>
  <si>
    <t>Obligacions
reconegudes</t>
  </si>
  <si>
    <t>Pagaments</t>
  </si>
  <si>
    <t>Pendent de pagament</t>
  </si>
  <si>
    <t>Despeses de personal</t>
  </si>
  <si>
    <t>Despeses béns corrents i serveis</t>
  </si>
  <si>
    <t>Despeses financeres</t>
  </si>
  <si>
    <t>Fons de contingència i altres impr.</t>
  </si>
  <si>
    <t>Despeses corrents (D1)</t>
  </si>
  <si>
    <t>Inversions reals</t>
  </si>
  <si>
    <t>Despeses de capital (D2)</t>
  </si>
  <si>
    <t>Despeses financeres (D3)</t>
  </si>
  <si>
    <t>diferències</t>
  </si>
  <si>
    <t>en operacions corrents            (I1)-(D1)</t>
  </si>
  <si>
    <t>en operacions de capital         (I2)-(D2)</t>
  </si>
  <si>
    <t>en operacions financeres        (I3)-(D3)</t>
  </si>
  <si>
    <t>Crèdits
definitius</t>
  </si>
  <si>
    <t>Despeses autoritzades</t>
  </si>
  <si>
    <t>Despeses compromeses</t>
  </si>
  <si>
    <t>Obligacions reconegudes</t>
  </si>
  <si>
    <t>Crèdit
disponible</t>
  </si>
  <si>
    <t>Romanents
de crèdit</t>
  </si>
  <si>
    <t>%
(C)/(A)</t>
  </si>
  <si>
    <t>(C)</t>
  </si>
  <si>
    <t>(F) = (A)-(D)</t>
  </si>
  <si>
    <t>Intervenció General</t>
  </si>
  <si>
    <t>calculs per gràfics del pressupost actual</t>
  </si>
  <si>
    <t>Previsions inicials</t>
  </si>
  <si>
    <t>Previsions definitives</t>
  </si>
  <si>
    <t>Drets reconeguts nets</t>
  </si>
  <si>
    <t>Cobraments realitzats</t>
  </si>
  <si>
    <t>drets reconeguts nets</t>
  </si>
  <si>
    <t>previsions definitives</t>
  </si>
  <si>
    <t>drets milions</t>
  </si>
  <si>
    <t>definitives milions</t>
  </si>
  <si>
    <t>ingressos nets</t>
  </si>
  <si>
    <t>recaptació neta</t>
  </si>
  <si>
    <t>pendent de cobrament</t>
  </si>
  <si>
    <t>Crèdits inicials</t>
  </si>
  <si>
    <t>Crèdits definitius</t>
  </si>
  <si>
    <t>Disposicions</t>
  </si>
  <si>
    <t>Pagaments realitzats</t>
  </si>
  <si>
    <t>obligacions reconegudes</t>
  </si>
  <si>
    <t>despeses compromeses</t>
  </si>
  <si>
    <t>crèdits definitius</t>
  </si>
  <si>
    <t>despeses compr. milions</t>
  </si>
  <si>
    <t>crèdits definitius milions</t>
  </si>
  <si>
    <t>pagaments</t>
  </si>
  <si>
    <t>pendent de pagament</t>
  </si>
  <si>
    <t>30 de setembre de 2023</t>
  </si>
  <si>
    <t>estat d'execució del pressupost</t>
  </si>
  <si>
    <t>extret el 10/10/2023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</si>
</sst>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0.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16"/>
      <name val="Times New Roman"/>
      <family val="1"/>
    </font>
    <font>
      <b/>
      <sz val="24"/>
      <color indexed="9"/>
      <name val="Arial Narrow"/>
      <family val="2"/>
    </font>
    <font>
      <b/>
      <sz val="24"/>
      <color indexed="60"/>
      <name val="Arial Narrow"/>
      <family val="2"/>
    </font>
    <font>
      <b/>
      <sz val="14"/>
      <color indexed="29"/>
      <name val="Arial Narrow"/>
      <family val="2"/>
    </font>
    <font>
      <b/>
      <sz val="22"/>
      <color indexed="8"/>
      <name val="Arial Narrow"/>
      <family val="2"/>
    </font>
    <font>
      <b/>
      <sz val="22"/>
      <name val="Arial Narrow"/>
      <family val="2"/>
    </font>
    <font>
      <sz val="26"/>
      <color indexed="29"/>
      <name val="Arial Narrow"/>
      <family val="2"/>
    </font>
    <font>
      <b/>
      <sz val="18"/>
      <color indexed="10"/>
      <name val="Times New Roman"/>
      <family val="1"/>
    </font>
    <font>
      <b/>
      <sz val="16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sz val="10"/>
      <color indexed="23"/>
      <name val="Arial Narrow"/>
      <family val="2"/>
    </font>
    <font>
      <b/>
      <sz val="11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23"/>
      <name val="Arial Narrow"/>
      <family val="2"/>
    </font>
    <font>
      <sz val="10"/>
      <color indexed="23"/>
      <name val="Arial"/>
      <family val="2"/>
    </font>
    <font>
      <b/>
      <sz val="10"/>
      <name val="Arial Narrow"/>
      <family val="2"/>
    </font>
    <font>
      <sz val="8"/>
      <color indexed="23"/>
      <name val="Arial"/>
      <family val="2"/>
    </font>
    <font>
      <b/>
      <sz val="14"/>
      <color indexed="8"/>
      <name val="Arial"/>
      <family val="2"/>
    </font>
    <font>
      <b/>
      <sz val="10"/>
      <color indexed="29"/>
      <name val="Arial Narrow"/>
      <family val="2"/>
    </font>
    <font>
      <sz val="12"/>
      <name val="Arial"/>
      <family val="2"/>
    </font>
    <font>
      <b/>
      <sz val="16"/>
      <color indexed="29"/>
      <name val="Arial Narrow"/>
      <family val="2"/>
    </font>
    <font>
      <b/>
      <sz val="26"/>
      <color indexed="29"/>
      <name val="Arial Narrow"/>
      <family val="2"/>
    </font>
    <font>
      <b/>
      <u/>
      <sz val="16"/>
      <name val="Arial Narrow"/>
      <family val="2"/>
    </font>
    <font>
      <b/>
      <sz val="11"/>
      <color indexed="8"/>
      <name val="Arial"/>
      <family val="2"/>
    </font>
    <font>
      <b/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mediumGray">
        <fgColor indexed="40"/>
        <bgColor indexed="41"/>
      </patternFill>
    </fill>
    <fill>
      <patternFill patternType="solid">
        <fgColor indexed="41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55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/>
      <top style="thin">
        <color indexed="64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64"/>
      </bottom>
      <diagonal/>
    </border>
    <border>
      <left/>
      <right/>
      <top/>
      <bottom style="medium">
        <color indexed="16"/>
      </bottom>
      <diagonal/>
    </border>
    <border>
      <left/>
      <right/>
      <top style="medium">
        <color indexed="16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ck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ck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3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ck">
        <color indexed="64"/>
      </bottom>
      <diagonal/>
    </border>
    <border>
      <left style="medium">
        <color indexed="64"/>
      </left>
      <right style="thin">
        <color indexed="22"/>
      </right>
      <top style="thin">
        <color indexed="23"/>
      </top>
      <bottom style="thick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3"/>
      </top>
      <bottom style="thick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3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thin">
        <color indexed="23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7">
    <xf numFmtId="0" fontId="0" fillId="0" borderId="0" xfId="0"/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left" vertical="center" inden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left" indent="1"/>
    </xf>
    <xf numFmtId="0" fontId="0" fillId="0" borderId="1" xfId="0" applyBorder="1"/>
    <xf numFmtId="0" fontId="7" fillId="0" borderId="1" xfId="0" applyFont="1" applyBorder="1" applyAlignment="1">
      <alignment horizontal="right" indent="1"/>
    </xf>
    <xf numFmtId="0" fontId="6" fillId="0" borderId="2" xfId="0" applyFont="1" applyBorder="1" applyAlignment="1">
      <alignment horizontal="left" indent="1"/>
    </xf>
    <xf numFmtId="0" fontId="0" fillId="0" borderId="2" xfId="0" applyBorder="1"/>
    <xf numFmtId="0" fontId="5" fillId="0" borderId="0" xfId="0" applyFont="1" applyAlignment="1">
      <alignment horizontal="right" indent="1"/>
    </xf>
    <xf numFmtId="0" fontId="8" fillId="0" borderId="0" xfId="0" applyFont="1" applyAlignment="1">
      <alignment horizontal="left" indent="1"/>
    </xf>
    <xf numFmtId="164" fontId="0" fillId="0" borderId="0" xfId="0" applyNumberFormat="1"/>
    <xf numFmtId="164" fontId="9" fillId="0" borderId="0" xfId="0" applyNumberFormat="1" applyFont="1" applyAlignment="1">
      <alignment horizontal="right"/>
    </xf>
    <xf numFmtId="0" fontId="11" fillId="0" borderId="3" xfId="0" applyFont="1" applyBorder="1" applyAlignment="1">
      <alignment horizontal="center" wrapText="1"/>
    </xf>
    <xf numFmtId="164" fontId="11" fillId="0" borderId="4" xfId="0" applyNumberFormat="1" applyFont="1" applyBorder="1" applyAlignment="1">
      <alignment horizontal="center" wrapText="1"/>
    </xf>
    <xf numFmtId="49" fontId="11" fillId="0" borderId="3" xfId="0" applyNumberFormat="1" applyFont="1" applyBorder="1" applyAlignment="1">
      <alignment horizontal="center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4" xfId="0" quotePrefix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indent="1"/>
    </xf>
    <xf numFmtId="4" fontId="12" fillId="0" borderId="7" xfId="0" applyNumberFormat="1" applyFont="1" applyBorder="1" applyAlignment="1">
      <alignment horizontal="left"/>
    </xf>
    <xf numFmtId="164" fontId="12" fillId="0" borderId="8" xfId="0" applyNumberFormat="1" applyFont="1" applyBorder="1"/>
    <xf numFmtId="164" fontId="12" fillId="0" borderId="9" xfId="0" applyNumberFormat="1" applyFont="1" applyBorder="1"/>
    <xf numFmtId="164" fontId="12" fillId="0" borderId="10" xfId="0" applyNumberFormat="1" applyFont="1" applyBorder="1"/>
    <xf numFmtId="164" fontId="12" fillId="0" borderId="11" xfId="0" applyNumberFormat="1" applyFont="1" applyBorder="1"/>
    <xf numFmtId="164" fontId="12" fillId="0" borderId="12" xfId="0" applyNumberFormat="1" applyFont="1" applyBorder="1"/>
    <xf numFmtId="164" fontId="12" fillId="0" borderId="0" xfId="0" applyNumberFormat="1" applyFont="1" applyAlignment="1">
      <alignment horizontal="right"/>
    </xf>
    <xf numFmtId="165" fontId="13" fillId="0" borderId="7" xfId="0" applyNumberFormat="1" applyFont="1" applyBorder="1" applyAlignment="1">
      <alignment horizontal="right"/>
    </xf>
    <xf numFmtId="164" fontId="12" fillId="0" borderId="13" xfId="0" applyNumberFormat="1" applyFont="1" applyBorder="1"/>
    <xf numFmtId="164" fontId="12" fillId="0" borderId="14" xfId="0" applyNumberFormat="1" applyFont="1" applyBorder="1"/>
    <xf numFmtId="164" fontId="12" fillId="0" borderId="15" xfId="0" applyNumberFormat="1" applyFont="1" applyBorder="1"/>
    <xf numFmtId="0" fontId="12" fillId="0" borderId="0" xfId="0" applyFont="1" applyAlignment="1">
      <alignment horizontal="left" indent="1"/>
    </xf>
    <xf numFmtId="4" fontId="12" fillId="0" borderId="0" xfId="0" applyNumberFormat="1" applyFont="1" applyAlignment="1">
      <alignment horizontal="left"/>
    </xf>
    <xf numFmtId="164" fontId="12" fillId="0" borderId="16" xfId="0" applyNumberFormat="1" applyFont="1" applyBorder="1"/>
    <xf numFmtId="164" fontId="12" fillId="0" borderId="17" xfId="0" applyNumberFormat="1" applyFont="1" applyBorder="1"/>
    <xf numFmtId="164" fontId="12" fillId="0" borderId="18" xfId="0" applyNumberFormat="1" applyFont="1" applyBorder="1"/>
    <xf numFmtId="164" fontId="12" fillId="0" borderId="19" xfId="0" applyNumberFormat="1" applyFont="1" applyBorder="1"/>
    <xf numFmtId="164" fontId="12" fillId="0" borderId="20" xfId="0" applyNumberFormat="1" applyFont="1" applyBorder="1"/>
    <xf numFmtId="0" fontId="14" fillId="0" borderId="21" xfId="0" applyFont="1" applyBorder="1" applyAlignment="1">
      <alignment horizontal="left" indent="1"/>
    </xf>
    <xf numFmtId="4" fontId="14" fillId="0" borderId="22" xfId="0" applyNumberFormat="1" applyFont="1" applyBorder="1" applyAlignment="1">
      <alignment horizontal="left"/>
    </xf>
    <xf numFmtId="0" fontId="15" fillId="0" borderId="23" xfId="0" applyFont="1" applyBorder="1"/>
    <xf numFmtId="164" fontId="14" fillId="0" borderId="24" xfId="0" applyNumberFormat="1" applyFont="1" applyBorder="1"/>
    <xf numFmtId="164" fontId="14" fillId="0" borderId="25" xfId="0" applyNumberFormat="1" applyFont="1" applyBorder="1"/>
    <xf numFmtId="164" fontId="14" fillId="0" borderId="19" xfId="0" applyNumberFormat="1" applyFont="1" applyBorder="1"/>
    <xf numFmtId="165" fontId="17" fillId="0" borderId="25" xfId="1" applyNumberFormat="1" applyFont="1" applyBorder="1" applyAlignment="1">
      <alignment horizontal="right"/>
    </xf>
    <xf numFmtId="164" fontId="12" fillId="0" borderId="26" xfId="0" applyNumberFormat="1" applyFont="1" applyBorder="1"/>
    <xf numFmtId="164" fontId="12" fillId="0" borderId="27" xfId="0" applyNumberFormat="1" applyFont="1" applyBorder="1"/>
    <xf numFmtId="164" fontId="12" fillId="0" borderId="28" xfId="0" applyNumberFormat="1" applyFont="1" applyBorder="1"/>
    <xf numFmtId="164" fontId="12" fillId="0" borderId="29" xfId="0" applyNumberFormat="1" applyFont="1" applyBorder="1"/>
    <xf numFmtId="0" fontId="16" fillId="0" borderId="0" xfId="0" applyFont="1" applyAlignment="1">
      <alignment horizontal="left" indent="1"/>
    </xf>
    <xf numFmtId="164" fontId="12" fillId="0" borderId="30" xfId="0" applyNumberFormat="1" applyFont="1" applyBorder="1"/>
    <xf numFmtId="164" fontId="12" fillId="0" borderId="31" xfId="0" applyNumberFormat="1" applyFont="1" applyBorder="1"/>
    <xf numFmtId="164" fontId="12" fillId="0" borderId="32" xfId="0" applyNumberFormat="1" applyFont="1" applyBorder="1"/>
    <xf numFmtId="164" fontId="12" fillId="0" borderId="33" xfId="0" applyNumberFormat="1" applyFont="1" applyBorder="1"/>
    <xf numFmtId="165" fontId="13" fillId="0" borderId="34" xfId="0" applyNumberFormat="1" applyFont="1" applyBorder="1" applyAlignment="1">
      <alignment horizontal="right"/>
    </xf>
    <xf numFmtId="165" fontId="18" fillId="0" borderId="0" xfId="0" applyNumberFormat="1" applyFont="1"/>
    <xf numFmtId="0" fontId="10" fillId="0" borderId="0" xfId="0" applyFont="1" applyAlignment="1">
      <alignment horizontal="right" vertical="center"/>
    </xf>
    <xf numFmtId="164" fontId="19" fillId="0" borderId="35" xfId="0" applyNumberFormat="1" applyFont="1" applyBorder="1" applyAlignment="1">
      <alignment horizontal="right" vertical="center"/>
    </xf>
    <xf numFmtId="164" fontId="19" fillId="0" borderId="0" xfId="0" applyNumberFormat="1" applyFont="1" applyAlignment="1">
      <alignment horizontal="right" vertical="center"/>
    </xf>
    <xf numFmtId="165" fontId="17" fillId="0" borderId="25" xfId="1" applyNumberFormat="1" applyFont="1" applyBorder="1" applyAlignment="1">
      <alignment horizontal="right" vertical="center"/>
    </xf>
    <xf numFmtId="164" fontId="11" fillId="0" borderId="3" xfId="0" applyNumberFormat="1" applyFont="1" applyBorder="1" applyAlignment="1">
      <alignment horizontal="center" wrapText="1"/>
    </xf>
    <xf numFmtId="164" fontId="12" fillId="0" borderId="12" xfId="0" applyNumberFormat="1" applyFont="1" applyBorder="1" applyAlignment="1">
      <alignment horizontal="right"/>
    </xf>
    <xf numFmtId="164" fontId="12" fillId="0" borderId="36" xfId="0" applyNumberFormat="1" applyFont="1" applyBorder="1" applyAlignment="1">
      <alignment horizontal="right"/>
    </xf>
    <xf numFmtId="164" fontId="12" fillId="0" borderId="29" xfId="0" applyNumberFormat="1" applyFont="1" applyBorder="1" applyAlignment="1">
      <alignment horizontal="right"/>
    </xf>
    <xf numFmtId="164" fontId="12" fillId="0" borderId="37" xfId="0" applyNumberFormat="1" applyFont="1" applyBorder="1" applyAlignment="1">
      <alignment horizontal="right"/>
    </xf>
    <xf numFmtId="4" fontId="12" fillId="0" borderId="0" xfId="0" applyNumberFormat="1" applyFont="1" applyAlignment="1">
      <alignment horizontal="left" indent="1"/>
    </xf>
    <xf numFmtId="43" fontId="12" fillId="0" borderId="38" xfId="1" applyFont="1" applyBorder="1"/>
    <xf numFmtId="43" fontId="12" fillId="0" borderId="39" xfId="1" applyFont="1" applyBorder="1"/>
    <xf numFmtId="43" fontId="12" fillId="0" borderId="40" xfId="1" applyFont="1" applyBorder="1"/>
    <xf numFmtId="43" fontId="12" fillId="0" borderId="41" xfId="1" applyFont="1" applyBorder="1"/>
    <xf numFmtId="43" fontId="12" fillId="0" borderId="42" xfId="1" applyFont="1" applyBorder="1"/>
    <xf numFmtId="43" fontId="12" fillId="0" borderId="0" xfId="1" applyFont="1" applyBorder="1"/>
    <xf numFmtId="4" fontId="12" fillId="0" borderId="7" xfId="0" applyNumberFormat="1" applyFont="1" applyBorder="1" applyAlignment="1">
      <alignment horizontal="left" indent="1"/>
    </xf>
    <xf numFmtId="4" fontId="12" fillId="0" borderId="13" xfId="1" applyNumberFormat="1" applyFont="1" applyBorder="1"/>
    <xf numFmtId="4" fontId="12" fillId="0" borderId="9" xfId="1" applyNumberFormat="1" applyFont="1" applyBorder="1"/>
    <xf numFmtId="4" fontId="12" fillId="0" borderId="14" xfId="1" applyNumberFormat="1" applyFont="1" applyBorder="1"/>
    <xf numFmtId="4" fontId="12" fillId="0" borderId="15" xfId="1" applyNumberFormat="1" applyFont="1" applyBorder="1"/>
    <xf numFmtId="4" fontId="12" fillId="0" borderId="12" xfId="1" applyNumberFormat="1" applyFont="1" applyBorder="1"/>
    <xf numFmtId="4" fontId="12" fillId="0" borderId="0" xfId="1" applyNumberFormat="1" applyFont="1" applyBorder="1"/>
    <xf numFmtId="4" fontId="12" fillId="0" borderId="43" xfId="1" applyNumberFormat="1" applyFont="1" applyBorder="1"/>
    <xf numFmtId="4" fontId="12" fillId="0" borderId="26" xfId="1" applyNumberFormat="1" applyFont="1" applyBorder="1"/>
    <xf numFmtId="4" fontId="12" fillId="0" borderId="27" xfId="1" applyNumberFormat="1" applyFont="1" applyBorder="1"/>
    <xf numFmtId="4" fontId="12" fillId="0" borderId="28" xfId="1" applyNumberFormat="1" applyFont="1" applyBorder="1"/>
    <xf numFmtId="4" fontId="12" fillId="0" borderId="29" xfId="1" applyNumberFormat="1" applyFont="1" applyBorder="1"/>
    <xf numFmtId="43" fontId="12" fillId="0" borderId="44" xfId="1" applyFont="1" applyBorder="1"/>
    <xf numFmtId="43" fontId="12" fillId="0" borderId="31" xfId="1" applyFont="1" applyBorder="1"/>
    <xf numFmtId="43" fontId="12" fillId="0" borderId="32" xfId="1" applyFont="1" applyBorder="1"/>
    <xf numFmtId="43" fontId="12" fillId="0" borderId="33" xfId="1" applyFont="1" applyBorder="1"/>
    <xf numFmtId="43" fontId="12" fillId="0" borderId="37" xfId="1" applyFont="1" applyBorder="1"/>
    <xf numFmtId="0" fontId="20" fillId="0" borderId="0" xfId="0" applyFont="1" applyAlignment="1">
      <alignment horizontal="right"/>
    </xf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 wrapText="1"/>
    </xf>
    <xf numFmtId="49" fontId="11" fillId="0" borderId="0" xfId="0" applyNumberFormat="1" applyFont="1" applyAlignment="1">
      <alignment horizontal="center" wrapText="1"/>
    </xf>
    <xf numFmtId="0" fontId="11" fillId="0" borderId="0" xfId="0" quotePrefix="1" applyFont="1" applyAlignment="1">
      <alignment horizontal="center" vertical="center" wrapText="1"/>
    </xf>
    <xf numFmtId="164" fontId="12" fillId="0" borderId="0" xfId="0" applyNumberFormat="1" applyFont="1"/>
    <xf numFmtId="165" fontId="13" fillId="0" borderId="0" xfId="0" applyNumberFormat="1" applyFont="1" applyAlignment="1">
      <alignment horizontal="right"/>
    </xf>
    <xf numFmtId="0" fontId="14" fillId="0" borderId="0" xfId="0" applyFont="1" applyAlignment="1">
      <alignment horizontal="left" indent="1"/>
    </xf>
    <xf numFmtId="4" fontId="14" fillId="0" borderId="0" xfId="0" applyNumberFormat="1" applyFont="1" applyAlignment="1">
      <alignment horizontal="left"/>
    </xf>
    <xf numFmtId="0" fontId="15" fillId="0" borderId="0" xfId="0" applyFont="1"/>
    <xf numFmtId="164" fontId="14" fillId="0" borderId="0" xfId="0" applyNumberFormat="1" applyFont="1"/>
    <xf numFmtId="165" fontId="17" fillId="0" borderId="0" xfId="1" applyNumberFormat="1" applyFont="1" applyFill="1" applyBorder="1" applyAlignment="1">
      <alignment horizontal="right"/>
    </xf>
    <xf numFmtId="165" fontId="17" fillId="0" borderId="0" xfId="1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right" indent="1"/>
    </xf>
    <xf numFmtId="0" fontId="0" fillId="0" borderId="0" xfId="0" applyAlignment="1">
      <alignment horizontal="right"/>
    </xf>
    <xf numFmtId="0" fontId="22" fillId="0" borderId="0" xfId="0" applyFont="1" applyAlignment="1">
      <alignment horizontal="right" indent="1"/>
    </xf>
    <xf numFmtId="0" fontId="0" fillId="0" borderId="45" xfId="0" applyBorder="1"/>
    <xf numFmtId="0" fontId="0" fillId="0" borderId="46" xfId="0" applyBorder="1"/>
    <xf numFmtId="0" fontId="23" fillId="0" borderId="0" xfId="0" applyFont="1"/>
    <xf numFmtId="0" fontId="24" fillId="0" borderId="0" xfId="0" applyFont="1" applyAlignment="1">
      <alignment horizontal="right" vertical="center"/>
    </xf>
    <xf numFmtId="4" fontId="0" fillId="0" borderId="0" xfId="0" applyNumberFormat="1"/>
    <xf numFmtId="0" fontId="25" fillId="0" borderId="0" xfId="0" applyFont="1" applyAlignment="1">
      <alignment horizontal="left" indent="1"/>
    </xf>
    <xf numFmtId="0" fontId="26" fillId="0" borderId="0" xfId="0" applyFont="1" applyAlignment="1">
      <alignment horizontal="left" indent="1"/>
    </xf>
    <xf numFmtId="0" fontId="27" fillId="2" borderId="47" xfId="0" applyFont="1" applyFill="1" applyBorder="1" applyAlignment="1">
      <alignment horizontal="center" vertical="center"/>
    </xf>
    <xf numFmtId="1" fontId="28" fillId="2" borderId="48" xfId="0" applyNumberFormat="1" applyFont="1" applyFill="1" applyBorder="1" applyAlignment="1">
      <alignment horizontal="center" vertical="center"/>
    </xf>
    <xf numFmtId="0" fontId="27" fillId="2" borderId="49" xfId="0" applyFont="1" applyFill="1" applyBorder="1" applyAlignment="1">
      <alignment horizontal="left" vertical="center" indent="1"/>
    </xf>
    <xf numFmtId="4" fontId="11" fillId="3" borderId="50" xfId="1" applyNumberFormat="1" applyFont="1" applyFill="1" applyBorder="1" applyAlignment="1">
      <alignment horizontal="right" vertical="center" indent="1"/>
    </xf>
    <xf numFmtId="4" fontId="11" fillId="3" borderId="51" xfId="1" applyNumberFormat="1" applyFont="1" applyFill="1" applyBorder="1" applyAlignment="1">
      <alignment horizontal="right" vertical="center" indent="1"/>
    </xf>
    <xf numFmtId="4" fontId="11" fillId="3" borderId="52" xfId="1" applyNumberFormat="1" applyFont="1" applyFill="1" applyBorder="1" applyAlignment="1">
      <alignment horizontal="right" vertical="center" indent="1"/>
    </xf>
    <xf numFmtId="1" fontId="27" fillId="2" borderId="48" xfId="0" applyNumberFormat="1" applyFont="1" applyFill="1" applyBorder="1" applyAlignment="1">
      <alignment horizontal="center" vertical="center"/>
    </xf>
    <xf numFmtId="0" fontId="27" fillId="2" borderId="53" xfId="0" applyFont="1" applyFill="1" applyBorder="1" applyAlignment="1">
      <alignment horizontal="left" vertical="center" indent="1"/>
    </xf>
    <xf numFmtId="4" fontId="11" fillId="3" borderId="54" xfId="1" applyNumberFormat="1" applyFont="1" applyFill="1" applyBorder="1" applyAlignment="1">
      <alignment horizontal="right" vertical="center" indent="1"/>
    </xf>
    <xf numFmtId="4" fontId="11" fillId="3" borderId="55" xfId="1" applyNumberFormat="1" applyFont="1" applyFill="1" applyBorder="1" applyAlignment="1">
      <alignment horizontal="right" vertical="center" indent="1"/>
    </xf>
    <xf numFmtId="4" fontId="11" fillId="3" borderId="56" xfId="1" applyNumberFormat="1" applyFont="1" applyFill="1" applyBorder="1" applyAlignment="1">
      <alignment horizontal="right" vertical="center" indent="1"/>
    </xf>
    <xf numFmtId="0" fontId="27" fillId="2" borderId="57" xfId="0" applyFont="1" applyFill="1" applyBorder="1" applyAlignment="1">
      <alignment horizontal="left" vertical="center" indent="1"/>
    </xf>
    <xf numFmtId="4" fontId="11" fillId="3" borderId="58" xfId="1" applyNumberFormat="1" applyFont="1" applyFill="1" applyBorder="1" applyAlignment="1">
      <alignment horizontal="right" vertical="center" indent="1"/>
    </xf>
    <xf numFmtId="4" fontId="11" fillId="3" borderId="59" xfId="1" applyNumberFormat="1" applyFont="1" applyFill="1" applyBorder="1" applyAlignment="1">
      <alignment horizontal="right" vertical="center" indent="1"/>
    </xf>
    <xf numFmtId="4" fontId="11" fillId="3" borderId="60" xfId="1" applyNumberFormat="1" applyFont="1" applyFill="1" applyBorder="1" applyAlignment="1">
      <alignment horizontal="right" vertical="center" indent="1"/>
    </xf>
    <xf numFmtId="0" fontId="27" fillId="2" borderId="61" xfId="0" applyFont="1" applyFill="1" applyBorder="1" applyAlignment="1">
      <alignment horizontal="left" vertical="center" indent="1"/>
    </xf>
    <xf numFmtId="4" fontId="11" fillId="3" borderId="62" xfId="1" applyNumberFormat="1" applyFont="1" applyFill="1" applyBorder="1" applyAlignment="1">
      <alignment horizontal="right" vertical="center" indent="1"/>
    </xf>
    <xf numFmtId="4" fontId="11" fillId="3" borderId="63" xfId="1" applyNumberFormat="1" applyFont="1" applyFill="1" applyBorder="1" applyAlignment="1">
      <alignment horizontal="right" vertical="center" indent="1"/>
    </xf>
    <xf numFmtId="4" fontId="11" fillId="3" borderId="64" xfId="1" applyNumberFormat="1" applyFont="1" applyFill="1" applyBorder="1" applyAlignment="1">
      <alignment horizontal="right" vertical="center" indent="1"/>
    </xf>
    <xf numFmtId="0" fontId="27" fillId="2" borderId="65" xfId="0" applyFont="1" applyFill="1" applyBorder="1" applyAlignment="1">
      <alignment horizontal="left" vertical="center" indent="1"/>
    </xf>
    <xf numFmtId="4" fontId="11" fillId="3" borderId="66" xfId="1" applyNumberFormat="1" applyFont="1" applyFill="1" applyBorder="1" applyAlignment="1">
      <alignment horizontal="right" vertical="center" indent="1"/>
    </xf>
    <xf numFmtId="4" fontId="11" fillId="3" borderId="67" xfId="1" applyNumberFormat="1" applyFont="1" applyFill="1" applyBorder="1" applyAlignment="1">
      <alignment horizontal="right" vertical="center" indent="1"/>
    </xf>
    <xf numFmtId="0" fontId="10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0" fillId="0" borderId="5" xfId="0" applyBorder="1" applyAlignment="1">
      <alignment horizontal="left" indent="1"/>
    </xf>
  </cellXfs>
  <cellStyles count="2">
    <cellStyle name="Co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/>
              <a:t>Ingressos - Exercici corrent</a:t>
            </a:r>
          </a:p>
        </c:rich>
      </c:tx>
      <c:layout>
        <c:manualLayout>
          <c:xMode val="edge"/>
          <c:yMode val="edge"/>
          <c:x val="0.33124999999999999"/>
          <c:y val="2.588235294117647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4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8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25"/>
          <c:y val="0.15764705882352942"/>
          <c:w val="0.86"/>
          <c:h val="0.6752941176470588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Previsions inicials 1.087,44</c:v>
              </c:pt>
              <c:pt idx="1">
                <c:v>Previsions definitives 1.611,42</c:v>
              </c:pt>
              <c:pt idx="2">
                <c:v>Drets reconeguts nets 866,80</c:v>
              </c:pt>
              <c:pt idx="3">
                <c:v>Cobraments realitzats 845,22</c:v>
              </c:pt>
              <c:pt idx="4">
                <c:v>Pendent de cobrament 21,57</c:v>
              </c:pt>
            </c:strLit>
          </c:cat>
          <c:val>
            <c:numLit>
              <c:formatCode>#,##0.00</c:formatCode>
              <c:ptCount val="5"/>
              <c:pt idx="0">
                <c:v>1087.4349999999999</c:v>
              </c:pt>
              <c:pt idx="1">
                <c:v>1611.4228741299999</c:v>
              </c:pt>
              <c:pt idx="2">
                <c:v>866.79533092000008</c:v>
              </c:pt>
              <c:pt idx="3">
                <c:v>845.2237093</c:v>
              </c:pt>
              <c:pt idx="4">
                <c:v>21.571621620000005</c:v>
              </c:pt>
            </c:numLit>
          </c:val>
          <c:extLst>
            <c:ext xmlns:c16="http://schemas.microsoft.com/office/drawing/2014/chart" uri="{C3380CC4-5D6E-409C-BE32-E72D297353CC}">
              <c16:uniqueId val="{00000000-A427-407C-AF39-C06E80131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61957760"/>
        <c:axId val="161959296"/>
        <c:axId val="0"/>
      </c:bar3DChart>
      <c:catAx>
        <c:axId val="1619577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1959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959296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ca-ES"/>
                  <a:t>milions d'euros</a:t>
                </a:r>
              </a:p>
            </c:rich>
          </c:tx>
          <c:layout>
            <c:manualLayout>
              <c:xMode val="edge"/>
              <c:yMode val="edge"/>
              <c:x val="1.375E-2"/>
              <c:y val="0.3979607349081364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1957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/>
              <a:t>Drets reconeguts sobre previsions definitives
per capítols - exercici corrent</a:t>
            </a:r>
          </a:p>
        </c:rich>
      </c:tx>
      <c:layout>
        <c:manualLayout>
          <c:xMode val="edge"/>
          <c:yMode val="edge"/>
          <c:x val="0.2175"/>
          <c:y val="2.4719128246936718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6500000000000001"/>
          <c:y val="0.18426986511352825"/>
          <c:w val="0.79749999999999999"/>
          <c:h val="0.68988839743723385"/>
        </c:manualLayout>
      </c:layout>
      <c:bar3DChart>
        <c:barDir val="col"/>
        <c:grouping val="clustered"/>
        <c:varyColors val="0"/>
        <c:ser>
          <c:idx val="0"/>
          <c:order val="0"/>
          <c:tx>
            <c:v>Drets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#,##0.00</c:formatCode>
              <c:ptCount val="9"/>
              <c:pt idx="0">
                <c:v>126.00689446000001</c:v>
              </c:pt>
              <c:pt idx="1">
                <c:v>70.583646689999995</c:v>
              </c:pt>
              <c:pt idx="2">
                <c:v>7.6525392400000012</c:v>
              </c:pt>
              <c:pt idx="3">
                <c:v>492.62616333000005</c:v>
              </c:pt>
              <c:pt idx="4">
                <c:v>9.1014343899999979</c:v>
              </c:pt>
              <c:pt idx="5">
                <c:v>0.1494626</c:v>
              </c:pt>
              <c:pt idx="6">
                <c:v>3.7074124799999999</c:v>
              </c:pt>
              <c:pt idx="7">
                <c:v>156.96777772999999</c:v>
              </c:pt>
              <c:pt idx="8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D1B-48EC-A0F9-A4B3DDCB2EF2}"/>
            </c:ext>
          </c:extLst>
        </c:ser>
        <c:ser>
          <c:idx val="1"/>
          <c:order val="1"/>
          <c:tx>
            <c:v>Pr.definitives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#,##0.00</c:formatCode>
              <c:ptCount val="9"/>
              <c:pt idx="0">
                <c:v>156.685</c:v>
              </c:pt>
              <c:pt idx="1">
                <c:v>105.08</c:v>
              </c:pt>
              <c:pt idx="2">
                <c:v>4.6660000000000004</c:v>
              </c:pt>
              <c:pt idx="3">
                <c:v>653.36746787999971</c:v>
              </c:pt>
              <c:pt idx="4">
                <c:v>2.9529999999999998</c:v>
              </c:pt>
              <c:pt idx="5">
                <c:v>0</c:v>
              </c:pt>
              <c:pt idx="6">
                <c:v>7.2154488400000005</c:v>
              </c:pt>
              <c:pt idx="7">
                <c:v>681.45595741000011</c:v>
              </c:pt>
              <c:pt idx="8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D1B-48EC-A0F9-A4B3DDCB2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62334208"/>
        <c:axId val="162335744"/>
        <c:axId val="0"/>
      </c:bar3DChart>
      <c:catAx>
        <c:axId val="1623342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2335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33574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ca-ES"/>
                  <a:t>milions d'euros</a:t>
                </a:r>
              </a:p>
            </c:rich>
          </c:tx>
          <c:layout>
            <c:manualLayout>
              <c:xMode val="edge"/>
              <c:yMode val="edge"/>
              <c:x val="8.2500000000000004E-2"/>
              <c:y val="0.4044948258589644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2334208"/>
        <c:crosses val="autoZero"/>
        <c:crossBetween val="between"/>
      </c:valAx>
      <c:dTable>
        <c:showHorzBorder val="1"/>
        <c:showVertBorder val="1"/>
        <c:showOutline val="0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Situació dels ingressos - Exercici corrent</a:t>
            </a:r>
          </a:p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 sz="15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milions d'euros</a:t>
            </a:r>
          </a:p>
        </c:rich>
      </c:tx>
      <c:layout>
        <c:manualLayout>
          <c:xMode val="edge"/>
          <c:yMode val="edge"/>
          <c:x val="0.20874999999999999"/>
          <c:y val="3.09524529214400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125000000000002"/>
          <c:y val="0.34523889796990787"/>
          <c:w val="0.4"/>
          <c:h val="0.30238165546329859"/>
        </c:manualLayout>
      </c:layout>
      <c:pie3DChart>
        <c:varyColors val="1"/>
        <c:ser>
          <c:idx val="0"/>
          <c:order val="0"/>
          <c:spPr>
            <a:solidFill>
              <a:srgbClr val="FF8080"/>
            </a:solidFill>
            <a:ln w="12700">
              <a:solidFill>
                <a:srgbClr val="8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EDF-49F1-AE89-7D54424B0A91}"/>
              </c:ext>
            </c:extLst>
          </c:dPt>
          <c:dPt>
            <c:idx val="1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EDF-49F1-AE89-7D54424B0A91}"/>
              </c:ext>
            </c:extLst>
          </c:dPt>
          <c:dLbls>
            <c:dLbl>
              <c:idx val="0"/>
              <c:layout>
                <c:manualLayout>
                  <c:x val="1.1222047244094459E-2"/>
                  <c:y val="0.16228330279594472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DF-49F1-AE89-7D54424B0A91}"/>
                </c:ext>
              </c:extLst>
            </c:dLbl>
            <c:dLbl>
              <c:idx val="1"/>
              <c:layout>
                <c:manualLayout>
                  <c:x val="9.0383202099737492E-3"/>
                  <c:y val="-0.10412873559843733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DF-49F1-AE89-7D54424B0A91}"/>
                </c:ext>
              </c:extLst>
            </c:dLbl>
            <c:numFmt formatCode="#,##0.0_ ;\-#,##0.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50" b="1" i="0" u="none" strike="noStrike" baseline="0">
                    <a:solidFill>
                      <a:srgbClr val="FF6600"/>
                    </a:solidFill>
                    <a:latin typeface="Verdana"/>
                    <a:ea typeface="Verdana"/>
                    <a:cs typeface="Verdana"/>
                  </a:defRPr>
                </a:pPr>
                <a:endParaRPr lang="ca-ES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12700">
                  <a:solidFill>
                    <a:srgbClr val="FF808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recaptació neta</c:v>
              </c:pt>
              <c:pt idx="1">
                <c:v>pendent de cobrament</c:v>
              </c:pt>
            </c:strLit>
          </c:cat>
          <c:val>
            <c:numLit>
              <c:formatCode>#,##0.00</c:formatCode>
              <c:ptCount val="2"/>
              <c:pt idx="0">
                <c:v>845.2237093</c:v>
              </c:pt>
              <c:pt idx="1">
                <c:v>21.571621620000005</c:v>
              </c:pt>
            </c:numLit>
          </c:val>
          <c:extLst>
            <c:ext xmlns:c16="http://schemas.microsoft.com/office/drawing/2014/chart" uri="{C3380CC4-5D6E-409C-BE32-E72D297353CC}">
              <c16:uniqueId val="{00000004-3EDF-49F1-AE89-7D54424B0A91}"/>
            </c:ext>
          </c:extLst>
        </c:ser>
        <c:dLbls>
          <c:showLegendKey val="1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6874999999999999"/>
          <c:y val="0.88333538721955729"/>
          <c:w val="0.4975"/>
          <c:h val="6.42858637599138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1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ca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3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2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/>
              <a:t>Despeses - Exercici corrent</a:t>
            </a:r>
          </a:p>
        </c:rich>
      </c:tx>
      <c:layout>
        <c:manualLayout>
          <c:xMode val="edge"/>
          <c:yMode val="edge"/>
          <c:x val="0.30461959735340266"/>
          <c:y val="3.058823529411764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4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234721533046501"/>
          <c:y val="0.16"/>
          <c:w val="0.86017583023153454"/>
          <c:h val="0.6729411764705882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6"/>
              <c:pt idx="0">
                <c:v>Crèdits inicials 1.087,44</c:v>
              </c:pt>
              <c:pt idx="1">
                <c:v>Crèdits definitius 1.611,42</c:v>
              </c:pt>
              <c:pt idx="2">
                <c:v>Disposicions 1.346,25</c:v>
              </c:pt>
              <c:pt idx="3">
                <c:v>Obligacions reconegudes 890,95</c:v>
              </c:pt>
              <c:pt idx="4">
                <c:v>Pagaments realitzats 874,31</c:v>
              </c:pt>
              <c:pt idx="5">
                <c:v>Pendent de pagament 16,64</c:v>
              </c:pt>
            </c:strLit>
          </c:cat>
          <c:val>
            <c:numLit>
              <c:formatCode>#,##0.00</c:formatCode>
              <c:ptCount val="6"/>
              <c:pt idx="0">
                <c:v>1087.4349999999999</c:v>
              </c:pt>
              <c:pt idx="1">
                <c:v>1611.4228741299999</c:v>
              </c:pt>
              <c:pt idx="2">
                <c:v>1346.2532907100001</c:v>
              </c:pt>
              <c:pt idx="3">
                <c:v>890.94972685000005</c:v>
              </c:pt>
              <c:pt idx="4">
                <c:v>874.30663160999984</c:v>
              </c:pt>
              <c:pt idx="5">
                <c:v>16.643095240000001</c:v>
              </c:pt>
            </c:numLit>
          </c:val>
          <c:extLst>
            <c:ext xmlns:c16="http://schemas.microsoft.com/office/drawing/2014/chart" uri="{C3380CC4-5D6E-409C-BE32-E72D297353CC}">
              <c16:uniqueId val="{00000000-9BA3-4B26-B4F3-76BA7C16A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9763456"/>
        <c:axId val="159769344"/>
        <c:axId val="0"/>
      </c:bar3DChart>
      <c:catAx>
        <c:axId val="1597634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59769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76934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ca-ES"/>
                  <a:t>milions d'euros</a:t>
                </a:r>
              </a:p>
            </c:rich>
          </c:tx>
          <c:layout>
            <c:manualLayout>
              <c:xMode val="edge"/>
              <c:yMode val="edge"/>
              <c:x val="1.5813697445122725E-2"/>
              <c:y val="0.392941102362204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59763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/>
              <a:t>Despeses compromeses sobre crèdits definitius
per capítols - exercici corrent</a:t>
            </a:r>
          </a:p>
        </c:rich>
      </c:tx>
      <c:layout>
        <c:manualLayout>
          <c:xMode val="edge"/>
          <c:yMode val="edge"/>
          <c:x val="0.21"/>
          <c:y val="2.9787234042553193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hPercent val="47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5875"/>
          <c:y val="0.21276595744680851"/>
          <c:w val="0.79500000000000004"/>
          <c:h val="0.64468085106382977"/>
        </c:manualLayout>
      </c:layout>
      <c:bar3DChart>
        <c:barDir val="col"/>
        <c:grouping val="clustered"/>
        <c:varyColors val="0"/>
        <c:ser>
          <c:idx val="0"/>
          <c:order val="0"/>
          <c:tx>
            <c:v>Despeses comp.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0</c:formatCode>
              <c:ptCount val="9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</c:numLit>
          </c:cat>
          <c:val>
            <c:numLit>
              <c:formatCode>#,##0.00</c:formatCode>
              <c:ptCount val="9"/>
              <c:pt idx="0">
                <c:v>173.71412945999987</c:v>
              </c:pt>
              <c:pt idx="1">
                <c:v>120.7567789700002</c:v>
              </c:pt>
              <c:pt idx="2">
                <c:v>6.5529E-4</c:v>
              </c:pt>
              <c:pt idx="3">
                <c:v>386.88015870000009</c:v>
              </c:pt>
              <c:pt idx="4">
                <c:v>0</c:v>
              </c:pt>
              <c:pt idx="5">
                <c:v>74.603409130000045</c:v>
              </c:pt>
              <c:pt idx="6">
                <c:v>404.16232857999984</c:v>
              </c:pt>
              <c:pt idx="7">
                <c:v>186.13583058</c:v>
              </c:pt>
              <c:pt idx="8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0ED-4D02-9877-EEEC9F950B8B}"/>
            </c:ext>
          </c:extLst>
        </c:ser>
        <c:ser>
          <c:idx val="1"/>
          <c:order val="1"/>
          <c:tx>
            <c:v>Cr.definitius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#,##0.00</c:formatCode>
              <c:ptCount val="9"/>
              <c:pt idx="0">
                <c:v>269.79297702999992</c:v>
              </c:pt>
              <c:pt idx="1">
                <c:v>153.84757541999994</c:v>
              </c:pt>
              <c:pt idx="2">
                <c:v>0.11101999999999999</c:v>
              </c:pt>
              <c:pt idx="3">
                <c:v>416.6481008400001</c:v>
              </c:pt>
              <c:pt idx="4">
                <c:v>3</c:v>
              </c:pt>
              <c:pt idx="5">
                <c:v>130.58653702000001</c:v>
              </c:pt>
              <c:pt idx="6">
                <c:v>438.33639350999999</c:v>
              </c:pt>
              <c:pt idx="7">
                <c:v>199.10027031000001</c:v>
              </c:pt>
              <c:pt idx="8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0ED-4D02-9877-EEEC9F950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61725056"/>
        <c:axId val="161726848"/>
        <c:axId val="0"/>
      </c:bar3DChart>
      <c:catAx>
        <c:axId val="1617250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8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1726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2684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ca-ES"/>
                  <a:t>milions d'euros</a:t>
                </a:r>
              </a:p>
            </c:rich>
          </c:tx>
          <c:layout>
            <c:manualLayout>
              <c:xMode val="edge"/>
              <c:yMode val="edge"/>
              <c:x val="6.25E-2"/>
              <c:y val="0.4468085106382978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1725056"/>
        <c:crosses val="autoZero"/>
        <c:crossBetween val="between"/>
      </c:valAx>
      <c:dTable>
        <c:showHorzBorder val="1"/>
        <c:showVertBorder val="1"/>
        <c:showOutline val="0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Situació dels pagaments - Exercici corrent</a:t>
            </a:r>
            <a:endParaRPr lang="ca-ES" sz="15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endParaRPr>
          </a:p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 sz="15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milions d'euros</a:t>
            </a:r>
          </a:p>
        </c:rich>
      </c:tx>
      <c:layout>
        <c:manualLayout>
          <c:xMode val="edge"/>
          <c:yMode val="edge"/>
          <c:x val="0.19875000000000001"/>
          <c:y val="3.073293147193472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"/>
          <c:y val="0.34988260444971847"/>
          <c:w val="0.39874999999999999"/>
          <c:h val="0.30023709976428542"/>
        </c:manualLayout>
      </c:layout>
      <c:pie3DChart>
        <c:varyColors val="1"/>
        <c:ser>
          <c:idx val="0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B17-45C8-BAF3-D9B59EF6C1EE}"/>
              </c:ext>
            </c:extLst>
          </c:dPt>
          <c:dPt>
            <c:idx val="1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B17-45C8-BAF3-D9B59EF6C1EE}"/>
              </c:ext>
            </c:extLst>
          </c:dPt>
          <c:dLbls>
            <c:dLbl>
              <c:idx val="0"/>
              <c:layout>
                <c:manualLayout>
                  <c:x val="0.18595538057742783"/>
                  <c:y val="-0.22019479648712306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17-45C8-BAF3-D9B59EF6C1EE}"/>
                </c:ext>
              </c:extLst>
            </c:dLbl>
            <c:dLbl>
              <c:idx val="1"/>
              <c:layout>
                <c:manualLayout>
                  <c:x val="-0.15080695538057742"/>
                  <c:y val="0.14560327865441147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17-45C8-BAF3-D9B59EF6C1EE}"/>
                </c:ext>
              </c:extLst>
            </c:dLbl>
            <c:numFmt formatCode="#,##0.0_ ;\-#,##0.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950" b="1" i="0" u="none" strike="noStrike" baseline="0">
                    <a:solidFill>
                      <a:srgbClr val="FF6600"/>
                    </a:solidFill>
                    <a:latin typeface="Verdana"/>
                    <a:ea typeface="Verdana"/>
                    <a:cs typeface="Verdana"/>
                  </a:defRPr>
                </a:pPr>
                <a:endParaRPr lang="ca-ES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3175">
                  <a:solidFill>
                    <a:srgbClr val="FF808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pagaments</c:v>
              </c:pt>
              <c:pt idx="1">
                <c:v>pendent de pagament</c:v>
              </c:pt>
            </c:strLit>
          </c:cat>
          <c:val>
            <c:numLit>
              <c:formatCode>#,##0.00</c:formatCode>
              <c:ptCount val="2"/>
              <c:pt idx="0">
                <c:v>874.30663160999984</c:v>
              </c:pt>
              <c:pt idx="1">
                <c:v>16.643095240000001</c:v>
              </c:pt>
            </c:numLit>
          </c:val>
          <c:extLst>
            <c:ext xmlns:c16="http://schemas.microsoft.com/office/drawing/2014/chart" uri="{C3380CC4-5D6E-409C-BE32-E72D297353CC}">
              <c16:uniqueId val="{00000004-BB17-45C8-BAF3-D9B59EF6C1EE}"/>
            </c:ext>
          </c:extLst>
        </c:ser>
        <c:dLbls>
          <c:showLegendKey val="1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9125000000000001"/>
          <c:y val="0.88652686938273262"/>
          <c:w val="0.44124999999999998"/>
          <c:h val="6.382993459555674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1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ca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66675</xdr:rowOff>
    </xdr:from>
    <xdr:to>
      <xdr:col>1</xdr:col>
      <xdr:colOff>1827385</xdr:colOff>
      <xdr:row>1</xdr:row>
      <xdr:rowOff>28952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F583478E-B42C-4E33-BF9F-2FECBE3F0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2122660" cy="724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38100</xdr:rowOff>
    </xdr:from>
    <xdr:to>
      <xdr:col>1</xdr:col>
      <xdr:colOff>1827385</xdr:colOff>
      <xdr:row>1</xdr:row>
      <xdr:rowOff>377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8C81B9E3-3330-4931-BF50-248C6C77A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122660" cy="724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400050</xdr:colOff>
      <xdr:row>0</xdr:row>
      <xdr:rowOff>0</xdr:rowOff>
    </xdr:to>
    <xdr:sp macro="" textlink="">
      <xdr:nvSpPr>
        <xdr:cNvPr id="11" name="Line 18">
          <a:extLst>
            <a:ext uri="{FF2B5EF4-FFF2-40B4-BE49-F238E27FC236}">
              <a16:creationId xmlns:a16="http://schemas.microsoft.com/office/drawing/2014/main" id="{5F80BA18-6848-48A4-80F4-AC6186F2D65F}"/>
            </a:ext>
          </a:extLst>
        </xdr:cNvPr>
        <xdr:cNvSpPr>
          <a:spLocks noChangeShapeType="1"/>
        </xdr:cNvSpPr>
      </xdr:nvSpPr>
      <xdr:spPr bwMode="auto">
        <a:xfrm flipH="1">
          <a:off x="0" y="571500"/>
          <a:ext cx="7258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400050</xdr:colOff>
      <xdr:row>0</xdr:row>
      <xdr:rowOff>0</xdr:rowOff>
    </xdr:to>
    <xdr:sp macro="" textlink="">
      <xdr:nvSpPr>
        <xdr:cNvPr id="12" name="Line 25">
          <a:extLst>
            <a:ext uri="{FF2B5EF4-FFF2-40B4-BE49-F238E27FC236}">
              <a16:creationId xmlns:a16="http://schemas.microsoft.com/office/drawing/2014/main" id="{51F9E2AC-FB29-4535-9C25-CEF607072148}"/>
            </a:ext>
          </a:extLst>
        </xdr:cNvPr>
        <xdr:cNvSpPr>
          <a:spLocks noChangeShapeType="1"/>
        </xdr:cNvSpPr>
      </xdr:nvSpPr>
      <xdr:spPr bwMode="auto">
        <a:xfrm flipH="1">
          <a:off x="0" y="571500"/>
          <a:ext cx="7258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266700</xdr:colOff>
      <xdr:row>0</xdr:row>
      <xdr:rowOff>0</xdr:rowOff>
    </xdr:to>
    <xdr:sp macro="" textlink="">
      <xdr:nvSpPr>
        <xdr:cNvPr id="13" name="Line 26">
          <a:extLst>
            <a:ext uri="{FF2B5EF4-FFF2-40B4-BE49-F238E27FC236}">
              <a16:creationId xmlns:a16="http://schemas.microsoft.com/office/drawing/2014/main" id="{74D13AFD-8197-4F61-B221-8F39363952D4}"/>
            </a:ext>
          </a:extLst>
        </xdr:cNvPr>
        <xdr:cNvSpPr>
          <a:spLocks noChangeShapeType="1"/>
        </xdr:cNvSpPr>
      </xdr:nvSpPr>
      <xdr:spPr bwMode="auto">
        <a:xfrm flipH="1">
          <a:off x="0" y="571500"/>
          <a:ext cx="7124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95250</xdr:rowOff>
    </xdr:from>
    <xdr:to>
      <xdr:col>11</xdr:col>
      <xdr:colOff>0</xdr:colOff>
      <xdr:row>27</xdr:row>
      <xdr:rowOff>95250</xdr:rowOff>
    </xdr:to>
    <xdr:graphicFrame macro="">
      <xdr:nvGraphicFramePr>
        <xdr:cNvPr id="15" name="Gràfic 2">
          <a:extLst>
            <a:ext uri="{FF2B5EF4-FFF2-40B4-BE49-F238E27FC236}">
              <a16:creationId xmlns:a16="http://schemas.microsoft.com/office/drawing/2014/main" id="{F709D14D-92A8-451E-90A0-63A58542C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11</xdr:col>
      <xdr:colOff>0</xdr:colOff>
      <xdr:row>55</xdr:row>
      <xdr:rowOff>85725</xdr:rowOff>
    </xdr:to>
    <xdr:graphicFrame macro="">
      <xdr:nvGraphicFramePr>
        <xdr:cNvPr id="16" name="Gràfic 3">
          <a:extLst>
            <a:ext uri="{FF2B5EF4-FFF2-40B4-BE49-F238E27FC236}">
              <a16:creationId xmlns:a16="http://schemas.microsoft.com/office/drawing/2014/main" id="{37B816F9-8AB9-453E-87B8-BF925357C7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58</xdr:row>
      <xdr:rowOff>9525</xdr:rowOff>
    </xdr:from>
    <xdr:to>
      <xdr:col>11</xdr:col>
      <xdr:colOff>0</xdr:colOff>
      <xdr:row>82</xdr:row>
      <xdr:rowOff>123825</xdr:rowOff>
    </xdr:to>
    <xdr:graphicFrame macro="">
      <xdr:nvGraphicFramePr>
        <xdr:cNvPr id="17" name="Gràfic 7">
          <a:extLst>
            <a:ext uri="{FF2B5EF4-FFF2-40B4-BE49-F238E27FC236}">
              <a16:creationId xmlns:a16="http://schemas.microsoft.com/office/drawing/2014/main" id="{6F0447CA-D6F0-4688-A832-FF7110BFCE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9</xdr:col>
      <xdr:colOff>400050</xdr:colOff>
      <xdr:row>1</xdr:row>
      <xdr:rowOff>0</xdr:rowOff>
    </xdr:to>
    <xdr:sp macro="" textlink="">
      <xdr:nvSpPr>
        <xdr:cNvPr id="18" name="Line 18">
          <a:extLst>
            <a:ext uri="{FF2B5EF4-FFF2-40B4-BE49-F238E27FC236}">
              <a16:creationId xmlns:a16="http://schemas.microsoft.com/office/drawing/2014/main" id="{C872D98A-8392-4180-B1CA-10C86F945C49}"/>
            </a:ext>
          </a:extLst>
        </xdr:cNvPr>
        <xdr:cNvSpPr>
          <a:spLocks noChangeShapeType="1"/>
        </xdr:cNvSpPr>
      </xdr:nvSpPr>
      <xdr:spPr bwMode="auto">
        <a:xfrm flipH="1">
          <a:off x="0" y="571500"/>
          <a:ext cx="7258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400050</xdr:colOff>
      <xdr:row>1</xdr:row>
      <xdr:rowOff>0</xdr:rowOff>
    </xdr:to>
    <xdr:sp macro="" textlink="">
      <xdr:nvSpPr>
        <xdr:cNvPr id="19" name="Line 25">
          <a:extLst>
            <a:ext uri="{FF2B5EF4-FFF2-40B4-BE49-F238E27FC236}">
              <a16:creationId xmlns:a16="http://schemas.microsoft.com/office/drawing/2014/main" id="{F6BF3672-2B96-409E-BD81-F59EF0397351}"/>
            </a:ext>
          </a:extLst>
        </xdr:cNvPr>
        <xdr:cNvSpPr>
          <a:spLocks noChangeShapeType="1"/>
        </xdr:cNvSpPr>
      </xdr:nvSpPr>
      <xdr:spPr bwMode="auto">
        <a:xfrm flipH="1">
          <a:off x="0" y="571500"/>
          <a:ext cx="7258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266700</xdr:colOff>
      <xdr:row>1</xdr:row>
      <xdr:rowOff>0</xdr:rowOff>
    </xdr:to>
    <xdr:sp macro="" textlink="">
      <xdr:nvSpPr>
        <xdr:cNvPr id="20" name="Line 26">
          <a:extLst>
            <a:ext uri="{FF2B5EF4-FFF2-40B4-BE49-F238E27FC236}">
              <a16:creationId xmlns:a16="http://schemas.microsoft.com/office/drawing/2014/main" id="{FA872343-1028-4856-A06A-DD859F527CFA}"/>
            </a:ext>
          </a:extLst>
        </xdr:cNvPr>
        <xdr:cNvSpPr>
          <a:spLocks noChangeShapeType="1"/>
        </xdr:cNvSpPr>
      </xdr:nvSpPr>
      <xdr:spPr bwMode="auto">
        <a:xfrm flipH="1">
          <a:off x="0" y="571500"/>
          <a:ext cx="7124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absoluteAnchor>
    <xdr:pos x="0" y="9525"/>
    <xdr:ext cx="2076261" cy="725409"/>
    <xdr:pic>
      <xdr:nvPicPr>
        <xdr:cNvPr id="6" name="Imatge 5">
          <a:extLst>
            <a:ext uri="{FF2B5EF4-FFF2-40B4-BE49-F238E27FC236}">
              <a16:creationId xmlns:a16="http://schemas.microsoft.com/office/drawing/2014/main" id="{B8455BAD-B15C-47FB-81DF-F708A255F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2076261" cy="72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400050</xdr:colOff>
      <xdr:row>0</xdr:row>
      <xdr:rowOff>0</xdr:rowOff>
    </xdr:to>
    <xdr:sp macro="" textlink="">
      <xdr:nvSpPr>
        <xdr:cNvPr id="10" name="Line 1030">
          <a:extLst>
            <a:ext uri="{FF2B5EF4-FFF2-40B4-BE49-F238E27FC236}">
              <a16:creationId xmlns:a16="http://schemas.microsoft.com/office/drawing/2014/main" id="{903F8A1D-8672-4D8B-9297-3F6527930864}"/>
            </a:ext>
          </a:extLst>
        </xdr:cNvPr>
        <xdr:cNvSpPr>
          <a:spLocks noChangeShapeType="1"/>
        </xdr:cNvSpPr>
      </xdr:nvSpPr>
      <xdr:spPr bwMode="auto">
        <a:xfrm flipH="1">
          <a:off x="0" y="571500"/>
          <a:ext cx="7258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266700</xdr:colOff>
      <xdr:row>0</xdr:row>
      <xdr:rowOff>0</xdr:rowOff>
    </xdr:to>
    <xdr:sp macro="" textlink="">
      <xdr:nvSpPr>
        <xdr:cNvPr id="11" name="Line 1035">
          <a:extLst>
            <a:ext uri="{FF2B5EF4-FFF2-40B4-BE49-F238E27FC236}">
              <a16:creationId xmlns:a16="http://schemas.microsoft.com/office/drawing/2014/main" id="{7298578B-5B7A-4071-A21C-D192F5AABD44}"/>
            </a:ext>
          </a:extLst>
        </xdr:cNvPr>
        <xdr:cNvSpPr>
          <a:spLocks noChangeShapeType="1"/>
        </xdr:cNvSpPr>
      </xdr:nvSpPr>
      <xdr:spPr bwMode="auto">
        <a:xfrm flipH="1">
          <a:off x="0" y="571500"/>
          <a:ext cx="7124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142875</xdr:rowOff>
    </xdr:from>
    <xdr:to>
      <xdr:col>11</xdr:col>
      <xdr:colOff>9525</xdr:colOff>
      <xdr:row>27</xdr:row>
      <xdr:rowOff>142875</xdr:rowOff>
    </xdr:to>
    <xdr:graphicFrame macro="">
      <xdr:nvGraphicFramePr>
        <xdr:cNvPr id="13" name="Gràfic 1025">
          <a:extLst>
            <a:ext uri="{FF2B5EF4-FFF2-40B4-BE49-F238E27FC236}">
              <a16:creationId xmlns:a16="http://schemas.microsoft.com/office/drawing/2014/main" id="{64FF82EE-A9D6-4571-BC25-C0E06D764B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28</xdr:row>
      <xdr:rowOff>85725</xdr:rowOff>
    </xdr:from>
    <xdr:to>
      <xdr:col>11</xdr:col>
      <xdr:colOff>0</xdr:colOff>
      <xdr:row>56</xdr:row>
      <xdr:rowOff>28575</xdr:rowOff>
    </xdr:to>
    <xdr:graphicFrame macro="">
      <xdr:nvGraphicFramePr>
        <xdr:cNvPr id="14" name="Gràfic 1026">
          <a:extLst>
            <a:ext uri="{FF2B5EF4-FFF2-40B4-BE49-F238E27FC236}">
              <a16:creationId xmlns:a16="http://schemas.microsoft.com/office/drawing/2014/main" id="{D66FB266-D46E-4D5D-90C3-27C2091BE7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57</xdr:row>
      <xdr:rowOff>133350</xdr:rowOff>
    </xdr:from>
    <xdr:to>
      <xdr:col>11</xdr:col>
      <xdr:colOff>0</xdr:colOff>
      <xdr:row>82</xdr:row>
      <xdr:rowOff>114300</xdr:rowOff>
    </xdr:to>
    <xdr:graphicFrame macro="">
      <xdr:nvGraphicFramePr>
        <xdr:cNvPr id="15" name="Gràfic 1027">
          <a:extLst>
            <a:ext uri="{FF2B5EF4-FFF2-40B4-BE49-F238E27FC236}">
              <a16:creationId xmlns:a16="http://schemas.microsoft.com/office/drawing/2014/main" id="{7DE48491-8DBF-4141-881F-E1B1D3FD84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9</xdr:col>
      <xdr:colOff>400050</xdr:colOff>
      <xdr:row>1</xdr:row>
      <xdr:rowOff>0</xdr:rowOff>
    </xdr:to>
    <xdr:sp macro="" textlink="">
      <xdr:nvSpPr>
        <xdr:cNvPr id="16" name="Line 1030">
          <a:extLst>
            <a:ext uri="{FF2B5EF4-FFF2-40B4-BE49-F238E27FC236}">
              <a16:creationId xmlns:a16="http://schemas.microsoft.com/office/drawing/2014/main" id="{0BDEC6F1-A27E-4622-AB80-A2B64297EC77}"/>
            </a:ext>
          </a:extLst>
        </xdr:cNvPr>
        <xdr:cNvSpPr>
          <a:spLocks noChangeShapeType="1"/>
        </xdr:cNvSpPr>
      </xdr:nvSpPr>
      <xdr:spPr bwMode="auto">
        <a:xfrm flipH="1">
          <a:off x="0" y="571500"/>
          <a:ext cx="7258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266700</xdr:colOff>
      <xdr:row>1</xdr:row>
      <xdr:rowOff>0</xdr:rowOff>
    </xdr:to>
    <xdr:sp macro="" textlink="">
      <xdr:nvSpPr>
        <xdr:cNvPr id="17" name="Line 1035">
          <a:extLst>
            <a:ext uri="{FF2B5EF4-FFF2-40B4-BE49-F238E27FC236}">
              <a16:creationId xmlns:a16="http://schemas.microsoft.com/office/drawing/2014/main" id="{EE760BAD-2EB7-4A63-9E16-F38721992EF9}"/>
            </a:ext>
          </a:extLst>
        </xdr:cNvPr>
        <xdr:cNvSpPr>
          <a:spLocks noChangeShapeType="1"/>
        </xdr:cNvSpPr>
      </xdr:nvSpPr>
      <xdr:spPr bwMode="auto">
        <a:xfrm flipH="1">
          <a:off x="0" y="571500"/>
          <a:ext cx="7124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absoluteAnchor>
    <xdr:pos x="0" y="0"/>
    <xdr:ext cx="2076261" cy="725409"/>
    <xdr:pic>
      <xdr:nvPicPr>
        <xdr:cNvPr id="3" name="Imatge 2">
          <a:extLst>
            <a:ext uri="{FF2B5EF4-FFF2-40B4-BE49-F238E27FC236}">
              <a16:creationId xmlns:a16="http://schemas.microsoft.com/office/drawing/2014/main" id="{E7AC4A5A-4386-4F48-9DB3-FF6757F28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76261" cy="72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38100</xdr:rowOff>
    </xdr:from>
    <xdr:to>
      <xdr:col>1</xdr:col>
      <xdr:colOff>47436</xdr:colOff>
      <xdr:row>1</xdr:row>
      <xdr:rowOff>1509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1FA5E041-5A25-41D8-98F9-6E88FA108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076261" cy="72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1FA2B-7825-460C-88F2-202CAF98BF62}">
  <dimension ref="A1:K68"/>
  <sheetViews>
    <sheetView showGridLines="0" tabSelected="1" workbookViewId="0">
      <selection activeCell="M10" sqref="M10"/>
    </sheetView>
  </sheetViews>
  <sheetFormatPr defaultColWidth="9.453125" defaultRowHeight="14.5" x14ac:dyDescent="0.35"/>
  <cols>
    <col min="1" max="1" width="4.453125" customWidth="1"/>
    <col min="2" max="2" width="27.453125" customWidth="1"/>
    <col min="3" max="3" width="1.453125" customWidth="1"/>
    <col min="4" max="9" width="16.453125" customWidth="1"/>
    <col min="10" max="10" width="2.453125" customWidth="1"/>
    <col min="11" max="11" width="8.453125" customWidth="1"/>
    <col min="12" max="256" width="11.453125" customWidth="1"/>
  </cols>
  <sheetData>
    <row r="1" spans="1:11" ht="60.65" customHeight="1" x14ac:dyDescent="0.65">
      <c r="A1" s="1" t="s">
        <v>0</v>
      </c>
      <c r="B1" s="1"/>
      <c r="J1" s="2"/>
      <c r="K1" s="3"/>
    </row>
    <row r="2" spans="1:11" ht="18" x14ac:dyDescent="0.4">
      <c r="A2" s="1" t="s">
        <v>0</v>
      </c>
      <c r="B2" s="1"/>
      <c r="K2" s="4"/>
    </row>
    <row r="3" spans="1:11" ht="33" customHeight="1" thickBot="1" x14ac:dyDescent="0.55000000000000004">
      <c r="A3" s="5" t="s">
        <v>82</v>
      </c>
      <c r="B3" s="5"/>
      <c r="C3" s="6"/>
      <c r="D3" s="6"/>
      <c r="E3" s="6"/>
      <c r="F3" s="6"/>
      <c r="G3" s="6"/>
      <c r="H3" s="6"/>
      <c r="I3" s="6"/>
      <c r="J3" s="6"/>
      <c r="K3" s="7" t="s">
        <v>1</v>
      </c>
    </row>
    <row r="4" spans="1:11" ht="27" x14ac:dyDescent="0.5">
      <c r="A4" s="8" t="s">
        <v>2</v>
      </c>
      <c r="B4" s="9"/>
      <c r="C4" s="9"/>
      <c r="D4" s="9"/>
      <c r="E4" s="9"/>
      <c r="F4" s="9"/>
      <c r="G4" s="9"/>
      <c r="H4" s="9"/>
      <c r="I4" s="9"/>
      <c r="J4" s="9"/>
      <c r="K4" s="10" t="s">
        <v>81</v>
      </c>
    </row>
    <row r="5" spans="1:11" x14ac:dyDescent="0.35">
      <c r="H5" t="s">
        <v>0</v>
      </c>
    </row>
    <row r="7" spans="1:11" ht="32.5" x14ac:dyDescent="0.65">
      <c r="A7" s="11" t="s">
        <v>3</v>
      </c>
      <c r="H7" s="12"/>
      <c r="I7" s="12"/>
      <c r="J7" s="12"/>
      <c r="K7" s="13" t="s">
        <v>0</v>
      </c>
    </row>
    <row r="8" spans="1:11" ht="20.149999999999999" customHeight="1" thickBot="1" x14ac:dyDescent="0.7">
      <c r="A8" s="11"/>
      <c r="H8" s="12"/>
      <c r="I8" s="12"/>
      <c r="J8" s="12"/>
      <c r="K8" s="12"/>
    </row>
    <row r="9" spans="1:11" ht="40.4" customHeight="1" x14ac:dyDescent="0.35">
      <c r="A9" s="134" t="s">
        <v>4</v>
      </c>
      <c r="B9" s="135"/>
      <c r="D9" s="14" t="s">
        <v>5</v>
      </c>
      <c r="E9" s="14" t="s">
        <v>6</v>
      </c>
      <c r="F9" s="14" t="s">
        <v>7</v>
      </c>
      <c r="G9" s="14" t="s">
        <v>8</v>
      </c>
      <c r="H9" s="14" t="s">
        <v>9</v>
      </c>
      <c r="I9" s="14" t="s">
        <v>10</v>
      </c>
      <c r="J9" s="15"/>
      <c r="K9" s="16" t="s">
        <v>11</v>
      </c>
    </row>
    <row r="10" spans="1:11" ht="20.149999999999999" customHeight="1" thickBot="1" x14ac:dyDescent="0.4">
      <c r="A10" s="136"/>
      <c r="B10" s="136"/>
      <c r="D10" s="17" t="s">
        <v>12</v>
      </c>
      <c r="E10" s="17" t="s">
        <v>13</v>
      </c>
      <c r="F10" s="17" t="s">
        <v>14</v>
      </c>
      <c r="G10" s="17" t="s">
        <v>15</v>
      </c>
      <c r="H10" s="17" t="s">
        <v>16</v>
      </c>
      <c r="I10" s="17" t="s">
        <v>17</v>
      </c>
      <c r="J10" s="18"/>
      <c r="K10" s="17" t="s">
        <v>18</v>
      </c>
    </row>
    <row r="11" spans="1:11" ht="28.4" customHeight="1" x14ac:dyDescent="0.35">
      <c r="A11" s="19">
        <v>1</v>
      </c>
      <c r="B11" s="20" t="s">
        <v>19</v>
      </c>
      <c r="D11" s="21">
        <v>156685000</v>
      </c>
      <c r="E11" s="22">
        <v>0</v>
      </c>
      <c r="F11" s="23">
        <v>156685000</v>
      </c>
      <c r="G11" s="24">
        <v>126006894.46000001</v>
      </c>
      <c r="H11" s="22">
        <v>109701657</v>
      </c>
      <c r="I11" s="25">
        <v>16305237.460000001</v>
      </c>
      <c r="J11" s="26"/>
      <c r="K11" s="27">
        <f t="shared" ref="K11:K22" si="0">IF(F11=0,0,G11/F11)</f>
        <v>0.80420521721926164</v>
      </c>
    </row>
    <row r="12" spans="1:11" x14ac:dyDescent="0.35">
      <c r="A12" s="19">
        <v>2</v>
      </c>
      <c r="B12" s="20" t="s">
        <v>20</v>
      </c>
      <c r="D12" s="28">
        <v>105080000</v>
      </c>
      <c r="E12" s="22">
        <v>0</v>
      </c>
      <c r="F12" s="29">
        <v>105080000</v>
      </c>
      <c r="G12" s="30">
        <v>70583646.689999998</v>
      </c>
      <c r="H12" s="22">
        <v>70583646.689999998</v>
      </c>
      <c r="I12" s="25">
        <v>0</v>
      </c>
      <c r="J12" s="26"/>
      <c r="K12" s="27">
        <f t="shared" si="0"/>
        <v>0.67171342491435093</v>
      </c>
    </row>
    <row r="13" spans="1:11" x14ac:dyDescent="0.35">
      <c r="A13" s="19">
        <v>3</v>
      </c>
      <c r="B13" s="20" t="s">
        <v>21</v>
      </c>
      <c r="D13" s="28">
        <v>4666000</v>
      </c>
      <c r="E13" s="22">
        <v>0</v>
      </c>
      <c r="F13" s="29">
        <v>4666000</v>
      </c>
      <c r="G13" s="30">
        <v>7652539.2400000012</v>
      </c>
      <c r="H13" s="22">
        <v>6034638.5199999977</v>
      </c>
      <c r="I13" s="25">
        <v>1617900.7199999997</v>
      </c>
      <c r="J13" s="26"/>
      <c r="K13" s="27">
        <f t="shared" si="0"/>
        <v>1.64006413201886</v>
      </c>
    </row>
    <row r="14" spans="1:11" x14ac:dyDescent="0.35">
      <c r="A14" s="19">
        <v>4</v>
      </c>
      <c r="B14" s="20" t="s">
        <v>22</v>
      </c>
      <c r="D14" s="28">
        <v>622590300</v>
      </c>
      <c r="E14" s="22">
        <v>30777167.879999995</v>
      </c>
      <c r="F14" s="29">
        <v>653367467.87999976</v>
      </c>
      <c r="G14" s="30">
        <v>492626163.33000004</v>
      </c>
      <c r="H14" s="22">
        <v>490692081.65999997</v>
      </c>
      <c r="I14" s="25">
        <v>1934081.67</v>
      </c>
      <c r="J14" s="26"/>
      <c r="K14" s="27">
        <f t="shared" si="0"/>
        <v>0.75398024472880221</v>
      </c>
    </row>
    <row r="15" spans="1:11" ht="15" thickBot="1" x14ac:dyDescent="0.4">
      <c r="A15" s="31">
        <v>5</v>
      </c>
      <c r="B15" s="32" t="s">
        <v>23</v>
      </c>
      <c r="D15" s="33">
        <v>2953000</v>
      </c>
      <c r="E15" s="34">
        <v>0</v>
      </c>
      <c r="F15" s="35">
        <v>2953000</v>
      </c>
      <c r="G15" s="36">
        <v>9101434.3899999987</v>
      </c>
      <c r="H15" s="34">
        <v>8824213.129999999</v>
      </c>
      <c r="I15" s="37">
        <v>277221.25999999995</v>
      </c>
      <c r="J15" s="26"/>
      <c r="K15" s="27">
        <f t="shared" si="0"/>
        <v>3.0820976600067724</v>
      </c>
    </row>
    <row r="16" spans="1:11" ht="15" thickBot="1" x14ac:dyDescent="0.4">
      <c r="A16" s="38"/>
      <c r="B16" s="39" t="s">
        <v>24</v>
      </c>
      <c r="C16" s="40"/>
      <c r="D16" s="41">
        <f t="shared" ref="D16:I16" si="1">SUM(D11:D15)</f>
        <v>891974300</v>
      </c>
      <c r="E16" s="41">
        <f t="shared" si="1"/>
        <v>30777167.879999995</v>
      </c>
      <c r="F16" s="42">
        <f t="shared" si="1"/>
        <v>922751467.87999976</v>
      </c>
      <c r="G16" s="41">
        <f>SUM(G11:G15)</f>
        <v>705970678.11000001</v>
      </c>
      <c r="H16" s="41">
        <f>SUM(H11:H15)</f>
        <v>685836237</v>
      </c>
      <c r="I16" s="41">
        <f t="shared" si="1"/>
        <v>20134441.110000003</v>
      </c>
      <c r="J16" s="43"/>
      <c r="K16" s="44">
        <f t="shared" si="0"/>
        <v>0.76507131409062012</v>
      </c>
    </row>
    <row r="17" spans="1:11" ht="28.4" customHeight="1" x14ac:dyDescent="0.35">
      <c r="A17" s="19">
        <v>6</v>
      </c>
      <c r="B17" s="20" t="s">
        <v>25</v>
      </c>
      <c r="D17" s="21">
        <v>0</v>
      </c>
      <c r="E17" s="22">
        <v>0</v>
      </c>
      <c r="F17" s="29">
        <v>0</v>
      </c>
      <c r="G17" s="30">
        <v>149462.6</v>
      </c>
      <c r="H17" s="22">
        <v>145700.80000000002</v>
      </c>
      <c r="I17" s="25">
        <v>3761.8</v>
      </c>
      <c r="J17" s="26"/>
      <c r="K17" s="27">
        <f t="shared" si="0"/>
        <v>0</v>
      </c>
    </row>
    <row r="18" spans="1:11" ht="15" thickBot="1" x14ac:dyDescent="0.4">
      <c r="A18" s="31">
        <v>7</v>
      </c>
      <c r="B18" s="32" t="s">
        <v>26</v>
      </c>
      <c r="D18" s="33">
        <v>3670700</v>
      </c>
      <c r="E18" s="45">
        <v>3544748.84</v>
      </c>
      <c r="F18" s="46">
        <v>7215448.8400000008</v>
      </c>
      <c r="G18" s="47">
        <v>3707412.48</v>
      </c>
      <c r="H18" s="45">
        <v>3559490.73</v>
      </c>
      <c r="I18" s="48">
        <v>147921.75</v>
      </c>
      <c r="J18" s="26"/>
      <c r="K18" s="27">
        <f t="shared" si="0"/>
        <v>0.51381591945429128</v>
      </c>
    </row>
    <row r="19" spans="1:11" ht="15" thickBot="1" x14ac:dyDescent="0.4">
      <c r="A19" s="38"/>
      <c r="B19" s="39" t="s">
        <v>27</v>
      </c>
      <c r="C19" s="40"/>
      <c r="D19" s="41">
        <f t="shared" ref="D19:I19" si="2">D17+D18</f>
        <v>3670700</v>
      </c>
      <c r="E19" s="41">
        <f t="shared" si="2"/>
        <v>3544748.84</v>
      </c>
      <c r="F19" s="42">
        <f t="shared" si="2"/>
        <v>7215448.8400000008</v>
      </c>
      <c r="G19" s="41">
        <f>G17+G18</f>
        <v>3856875.08</v>
      </c>
      <c r="H19" s="41">
        <f>H17+H18</f>
        <v>3705191.53</v>
      </c>
      <c r="I19" s="41">
        <f t="shared" si="2"/>
        <v>151683.54999999999</v>
      </c>
      <c r="J19" s="43"/>
      <c r="K19" s="44">
        <f t="shared" si="0"/>
        <v>0.53453016791121755</v>
      </c>
    </row>
    <row r="20" spans="1:11" ht="28.4" customHeight="1" x14ac:dyDescent="0.35">
      <c r="A20" s="19">
        <v>8</v>
      </c>
      <c r="B20" s="20" t="s">
        <v>28</v>
      </c>
      <c r="D20" s="21">
        <v>191790000</v>
      </c>
      <c r="E20" s="22">
        <v>489665957.41000003</v>
      </c>
      <c r="F20" s="29">
        <v>681455957.41000009</v>
      </c>
      <c r="G20" s="30">
        <v>156967777.72999999</v>
      </c>
      <c r="H20" s="22">
        <v>155682280.77000001</v>
      </c>
      <c r="I20" s="25">
        <v>1285496.96</v>
      </c>
      <c r="J20" s="26"/>
      <c r="K20" s="27">
        <f t="shared" si="0"/>
        <v>0.23034177927886224</v>
      </c>
    </row>
    <row r="21" spans="1:11" ht="18.75" customHeight="1" thickBot="1" x14ac:dyDescent="0.4">
      <c r="A21" s="31">
        <v>9</v>
      </c>
      <c r="B21" s="32" t="s">
        <v>29</v>
      </c>
      <c r="D21" s="33">
        <v>0</v>
      </c>
      <c r="E21" s="45">
        <v>0</v>
      </c>
      <c r="F21" s="46">
        <v>0</v>
      </c>
      <c r="G21" s="47">
        <v>0</v>
      </c>
      <c r="H21" s="45">
        <v>0</v>
      </c>
      <c r="I21" s="48">
        <v>0</v>
      </c>
      <c r="J21" s="26"/>
      <c r="K21" s="27">
        <f t="shared" si="0"/>
        <v>0</v>
      </c>
    </row>
    <row r="22" spans="1:11" ht="15" thickBot="1" x14ac:dyDescent="0.4">
      <c r="A22" s="38"/>
      <c r="B22" s="39" t="s">
        <v>30</v>
      </c>
      <c r="C22" s="40"/>
      <c r="D22" s="41">
        <f t="shared" ref="D22:I22" si="3">D20+D21</f>
        <v>191790000</v>
      </c>
      <c r="E22" s="41">
        <f t="shared" si="3"/>
        <v>489665957.41000003</v>
      </c>
      <c r="F22" s="42">
        <f t="shared" si="3"/>
        <v>681455957.41000009</v>
      </c>
      <c r="G22" s="41">
        <f>G20+G21</f>
        <v>156967777.72999999</v>
      </c>
      <c r="H22" s="41">
        <f>H20+H21</f>
        <v>155682280.77000001</v>
      </c>
      <c r="I22" s="41">
        <f t="shared" si="3"/>
        <v>1285496.96</v>
      </c>
      <c r="J22" s="43"/>
      <c r="K22" s="44">
        <f t="shared" si="0"/>
        <v>0.23034177927886224</v>
      </c>
    </row>
    <row r="23" spans="1:11" x14ac:dyDescent="0.35">
      <c r="A23" s="49"/>
      <c r="B23" s="49"/>
      <c r="D23" s="50"/>
      <c r="E23" s="51"/>
      <c r="F23" s="52"/>
      <c r="G23" s="53"/>
      <c r="H23" s="51"/>
      <c r="I23" s="51"/>
      <c r="J23" s="26"/>
      <c r="K23" s="54"/>
    </row>
    <row r="24" spans="1:11" ht="15" thickBot="1" x14ac:dyDescent="0.4">
      <c r="D24" s="12"/>
      <c r="E24" s="12"/>
      <c r="F24" s="12"/>
      <c r="G24" s="12"/>
      <c r="H24" s="12"/>
      <c r="I24" s="12"/>
      <c r="J24" s="12"/>
      <c r="K24" s="55"/>
    </row>
    <row r="25" spans="1:11" ht="20.5" thickBot="1" x14ac:dyDescent="0.4">
      <c r="B25" s="56" t="s">
        <v>31</v>
      </c>
      <c r="D25" s="57">
        <f t="shared" ref="D25:I25" si="4">D16+D19+D22</f>
        <v>1087435000</v>
      </c>
      <c r="E25" s="57">
        <f t="shared" si="4"/>
        <v>523987874.13</v>
      </c>
      <c r="F25" s="57">
        <f t="shared" si="4"/>
        <v>1611422874.1299999</v>
      </c>
      <c r="G25" s="57">
        <f t="shared" si="4"/>
        <v>866795330.92000008</v>
      </c>
      <c r="H25" s="57">
        <f t="shared" si="4"/>
        <v>845223709.29999995</v>
      </c>
      <c r="I25" s="57">
        <f t="shared" si="4"/>
        <v>21571621.620000005</v>
      </c>
      <c r="J25" s="58"/>
      <c r="K25" s="59">
        <f>IF(F25=0,0,G25/F25)</f>
        <v>0.53790680574022454</v>
      </c>
    </row>
    <row r="26" spans="1:11" x14ac:dyDescent="0.35">
      <c r="F26" t="s">
        <v>0</v>
      </c>
    </row>
    <row r="29" spans="1:11" ht="32.5" x14ac:dyDescent="0.65">
      <c r="A29" s="11" t="s">
        <v>32</v>
      </c>
      <c r="I29" s="12"/>
      <c r="J29" s="12"/>
      <c r="K29" s="12"/>
    </row>
    <row r="30" spans="1:11" ht="20.149999999999999" customHeight="1" thickBot="1" x14ac:dyDescent="0.7">
      <c r="A30" s="11"/>
      <c r="I30" s="12"/>
      <c r="J30" s="12"/>
      <c r="K30" s="12"/>
    </row>
    <row r="31" spans="1:11" ht="40.4" customHeight="1" x14ac:dyDescent="0.35">
      <c r="A31" s="134" t="s">
        <v>4</v>
      </c>
      <c r="B31" s="135"/>
      <c r="D31" s="14" t="s">
        <v>5</v>
      </c>
      <c r="E31" s="14" t="s">
        <v>6</v>
      </c>
      <c r="F31" s="14" t="s">
        <v>7</v>
      </c>
      <c r="G31" s="14" t="s">
        <v>33</v>
      </c>
      <c r="H31" s="14" t="s">
        <v>34</v>
      </c>
      <c r="I31" s="60" t="s">
        <v>35</v>
      </c>
      <c r="J31" s="15"/>
      <c r="K31" s="16" t="s">
        <v>11</v>
      </c>
    </row>
    <row r="32" spans="1:11" ht="20.149999999999999" customHeight="1" thickBot="1" x14ac:dyDescent="0.4">
      <c r="A32" s="136"/>
      <c r="B32" s="136"/>
      <c r="D32" s="17" t="s">
        <v>12</v>
      </c>
      <c r="E32" s="17" t="s">
        <v>13</v>
      </c>
      <c r="F32" s="17" t="s">
        <v>14</v>
      </c>
      <c r="G32" s="17" t="s">
        <v>15</v>
      </c>
      <c r="H32" s="17" t="s">
        <v>16</v>
      </c>
      <c r="I32" s="17" t="s">
        <v>17</v>
      </c>
      <c r="J32" s="18"/>
      <c r="K32" s="17" t="s">
        <v>18</v>
      </c>
    </row>
    <row r="33" spans="1:11" ht="28.4" customHeight="1" x14ac:dyDescent="0.35">
      <c r="A33" s="19">
        <v>1</v>
      </c>
      <c r="B33" s="20" t="s">
        <v>36</v>
      </c>
      <c r="D33" s="28">
        <v>266800000</v>
      </c>
      <c r="E33" s="22">
        <v>2992977.03</v>
      </c>
      <c r="F33" s="23">
        <v>269792977.02999991</v>
      </c>
      <c r="G33" s="24">
        <v>172397401.71999982</v>
      </c>
      <c r="H33" s="22">
        <v>172389000.27999982</v>
      </c>
      <c r="I33" s="61">
        <v>8401.4399999999987</v>
      </c>
      <c r="J33" s="26"/>
      <c r="K33" s="27">
        <f t="shared" ref="K33:K44" si="5">IF(F33=0,0,G33/F33)</f>
        <v>0.6389988487388607</v>
      </c>
    </row>
    <row r="34" spans="1:11" x14ac:dyDescent="0.35">
      <c r="A34" s="19">
        <v>2</v>
      </c>
      <c r="B34" s="20" t="s">
        <v>37</v>
      </c>
      <c r="D34" s="28">
        <v>127877300</v>
      </c>
      <c r="E34" s="22">
        <v>25970275.420000002</v>
      </c>
      <c r="F34" s="29">
        <v>153847575.41999993</v>
      </c>
      <c r="G34" s="30">
        <v>70145677.230000049</v>
      </c>
      <c r="H34" s="22">
        <v>68277916.020000041</v>
      </c>
      <c r="I34" s="62">
        <v>1867761.2099999997</v>
      </c>
      <c r="J34" s="26"/>
      <c r="K34" s="27">
        <f t="shared" si="5"/>
        <v>0.45594268897968754</v>
      </c>
    </row>
    <row r="35" spans="1:11" x14ac:dyDescent="0.35">
      <c r="A35" s="19">
        <v>3</v>
      </c>
      <c r="B35" s="20" t="s">
        <v>38</v>
      </c>
      <c r="D35" s="28">
        <v>111000</v>
      </c>
      <c r="E35" s="22">
        <v>20</v>
      </c>
      <c r="F35" s="29">
        <v>111020</v>
      </c>
      <c r="G35" s="30">
        <v>335.46</v>
      </c>
      <c r="H35" s="22">
        <v>234.86</v>
      </c>
      <c r="I35" s="62">
        <v>100.60000000000001</v>
      </c>
      <c r="J35" s="26"/>
      <c r="K35" s="27">
        <f t="shared" si="5"/>
        <v>3.021617726535759E-3</v>
      </c>
    </row>
    <row r="36" spans="1:11" x14ac:dyDescent="0.35">
      <c r="A36" s="19">
        <v>4</v>
      </c>
      <c r="B36" s="20" t="s">
        <v>22</v>
      </c>
      <c r="D36" s="28">
        <v>270688700</v>
      </c>
      <c r="E36" s="22">
        <v>145959400.84000003</v>
      </c>
      <c r="F36" s="29">
        <v>416648100.84000009</v>
      </c>
      <c r="G36" s="30">
        <v>276601891.22999996</v>
      </c>
      <c r="H36" s="22">
        <v>268547673.12999994</v>
      </c>
      <c r="I36" s="62">
        <v>8054218.1000000006</v>
      </c>
      <c r="J36" s="26"/>
      <c r="K36" s="27">
        <f t="shared" si="5"/>
        <v>0.6638741198444098</v>
      </c>
    </row>
    <row r="37" spans="1:11" ht="15" thickBot="1" x14ac:dyDescent="0.4">
      <c r="A37" s="31">
        <v>5</v>
      </c>
      <c r="B37" s="32" t="s">
        <v>39</v>
      </c>
      <c r="D37" s="33">
        <v>3000000</v>
      </c>
      <c r="E37" s="34">
        <v>0</v>
      </c>
      <c r="F37" s="35">
        <v>3000000</v>
      </c>
      <c r="G37" s="36">
        <v>0</v>
      </c>
      <c r="H37" s="34">
        <v>0</v>
      </c>
      <c r="I37" s="63">
        <v>0</v>
      </c>
      <c r="J37" s="26"/>
      <c r="K37" s="27">
        <f>IF(F37=0,0,G37/F37)</f>
        <v>0</v>
      </c>
    </row>
    <row r="38" spans="1:11" ht="15" thickBot="1" x14ac:dyDescent="0.4">
      <c r="A38" s="38"/>
      <c r="B38" s="39" t="s">
        <v>40</v>
      </c>
      <c r="C38" s="40"/>
      <c r="D38" s="41">
        <f t="shared" ref="D38:I38" si="6">SUM(D33:D37)</f>
        <v>668477000</v>
      </c>
      <c r="E38" s="41">
        <f t="shared" si="6"/>
        <v>174922673.29000002</v>
      </c>
      <c r="F38" s="42">
        <f t="shared" si="6"/>
        <v>843399673.28999996</v>
      </c>
      <c r="G38" s="41">
        <f t="shared" si="6"/>
        <v>519145305.63999987</v>
      </c>
      <c r="H38" s="41">
        <f t="shared" si="6"/>
        <v>509214824.28999984</v>
      </c>
      <c r="I38" s="41">
        <f t="shared" si="6"/>
        <v>9930481.3499999996</v>
      </c>
      <c r="J38" s="43"/>
      <c r="K38" s="44">
        <f t="shared" si="5"/>
        <v>0.61553889820098806</v>
      </c>
    </row>
    <row r="39" spans="1:11" ht="28.4" customHeight="1" x14ac:dyDescent="0.35">
      <c r="A39" s="19">
        <v>6</v>
      </c>
      <c r="B39" s="20" t="s">
        <v>41</v>
      </c>
      <c r="D39" s="21">
        <v>76804000</v>
      </c>
      <c r="E39" s="22">
        <v>53782537.020000003</v>
      </c>
      <c r="F39" s="29">
        <v>130586537.02</v>
      </c>
      <c r="G39" s="30">
        <v>39746567.620000005</v>
      </c>
      <c r="H39" s="22">
        <v>37312154.360000007</v>
      </c>
      <c r="I39" s="61">
        <v>2434413.2599999998</v>
      </c>
      <c r="J39" s="26"/>
      <c r="K39" s="27">
        <f t="shared" si="5"/>
        <v>0.30436956616678346</v>
      </c>
    </row>
    <row r="40" spans="1:11" ht="15" thickBot="1" x14ac:dyDescent="0.4">
      <c r="A40" s="31">
        <v>7</v>
      </c>
      <c r="B40" s="32" t="s">
        <v>26</v>
      </c>
      <c r="D40" s="33">
        <v>161019000</v>
      </c>
      <c r="E40" s="45">
        <v>277317393.51000005</v>
      </c>
      <c r="F40" s="46">
        <v>438336393.50999999</v>
      </c>
      <c r="G40" s="47">
        <v>153391266.25000006</v>
      </c>
      <c r="H40" s="45">
        <v>149615891.86000004</v>
      </c>
      <c r="I40" s="63">
        <v>3775374.39</v>
      </c>
      <c r="J40" s="26"/>
      <c r="K40" s="27">
        <f t="shared" si="5"/>
        <v>0.34993960921590844</v>
      </c>
    </row>
    <row r="41" spans="1:11" ht="15" thickBot="1" x14ac:dyDescent="0.4">
      <c r="A41" s="38"/>
      <c r="B41" s="39" t="s">
        <v>42</v>
      </c>
      <c r="C41" s="40"/>
      <c r="D41" s="41">
        <f t="shared" ref="D41:I41" si="7">D39+D40</f>
        <v>237823000</v>
      </c>
      <c r="E41" s="41">
        <f t="shared" si="7"/>
        <v>331099930.53000003</v>
      </c>
      <c r="F41" s="42">
        <f t="shared" si="7"/>
        <v>568922930.52999997</v>
      </c>
      <c r="G41" s="41">
        <f t="shared" si="7"/>
        <v>193137833.87000006</v>
      </c>
      <c r="H41" s="41">
        <f t="shared" si="7"/>
        <v>186928046.22000006</v>
      </c>
      <c r="I41" s="41">
        <f t="shared" si="7"/>
        <v>6209787.6500000004</v>
      </c>
      <c r="J41" s="43"/>
      <c r="K41" s="44">
        <f t="shared" si="5"/>
        <v>0.33947978452912031</v>
      </c>
    </row>
    <row r="42" spans="1:11" ht="28.4" customHeight="1" x14ac:dyDescent="0.35">
      <c r="A42" s="19">
        <v>8</v>
      </c>
      <c r="B42" s="20" t="s">
        <v>28</v>
      </c>
      <c r="D42" s="21">
        <v>181135000</v>
      </c>
      <c r="E42" s="22">
        <v>17965270.310000002</v>
      </c>
      <c r="F42" s="29">
        <v>199100270.31</v>
      </c>
      <c r="G42" s="30">
        <v>178666587.34</v>
      </c>
      <c r="H42" s="22">
        <v>178163761.09999999</v>
      </c>
      <c r="I42" s="61">
        <v>502826.23999999999</v>
      </c>
      <c r="J42" s="26"/>
      <c r="K42" s="27">
        <f t="shared" si="5"/>
        <v>0.89736988835733544</v>
      </c>
    </row>
    <row r="43" spans="1:11" ht="18.75" customHeight="1" thickBot="1" x14ac:dyDescent="0.4">
      <c r="A43" s="31">
        <v>9</v>
      </c>
      <c r="B43" s="32" t="s">
        <v>29</v>
      </c>
      <c r="D43" s="33">
        <v>0</v>
      </c>
      <c r="E43" s="45">
        <v>0</v>
      </c>
      <c r="F43" s="46">
        <v>0</v>
      </c>
      <c r="G43" s="47">
        <v>0</v>
      </c>
      <c r="H43" s="45">
        <v>0</v>
      </c>
      <c r="I43" s="63">
        <v>0</v>
      </c>
      <c r="J43" s="26"/>
      <c r="K43" s="27">
        <f t="shared" si="5"/>
        <v>0</v>
      </c>
    </row>
    <row r="44" spans="1:11" ht="15" thickBot="1" x14ac:dyDescent="0.4">
      <c r="A44" s="38"/>
      <c r="B44" s="39" t="s">
        <v>43</v>
      </c>
      <c r="C44" s="40"/>
      <c r="D44" s="41">
        <f t="shared" ref="D44:I44" si="8">D42+D43</f>
        <v>181135000</v>
      </c>
      <c r="E44" s="41">
        <f t="shared" si="8"/>
        <v>17965270.310000002</v>
      </c>
      <c r="F44" s="42">
        <f t="shared" si="8"/>
        <v>199100270.31</v>
      </c>
      <c r="G44" s="41">
        <f t="shared" si="8"/>
        <v>178666587.34</v>
      </c>
      <c r="H44" s="41">
        <f t="shared" si="8"/>
        <v>178163761.09999999</v>
      </c>
      <c r="I44" s="41">
        <f t="shared" si="8"/>
        <v>502826.23999999999</v>
      </c>
      <c r="J44" s="43"/>
      <c r="K44" s="44">
        <f t="shared" si="5"/>
        <v>0.89736988835733544</v>
      </c>
    </row>
    <row r="45" spans="1:11" x14ac:dyDescent="0.35">
      <c r="A45" s="49"/>
      <c r="B45" s="49"/>
      <c r="D45" s="50"/>
      <c r="E45" s="51"/>
      <c r="F45" s="52"/>
      <c r="G45" s="53"/>
      <c r="H45" s="51"/>
      <c r="I45" s="64"/>
      <c r="J45" s="26"/>
      <c r="K45" s="54"/>
    </row>
    <row r="46" spans="1:11" ht="15" thickBot="1" x14ac:dyDescent="0.4">
      <c r="D46" s="12"/>
      <c r="E46" s="12"/>
      <c r="F46" s="12"/>
      <c r="G46" s="12"/>
      <c r="H46" s="12"/>
      <c r="I46" s="12"/>
      <c r="J46" s="12"/>
      <c r="K46" s="55"/>
    </row>
    <row r="47" spans="1:11" ht="20.5" thickBot="1" x14ac:dyDescent="0.4">
      <c r="B47" s="56" t="str">
        <f>"Total de "&amp;A29</f>
        <v>Total de despeses</v>
      </c>
      <c r="D47" s="57">
        <f t="shared" ref="D47:I47" si="9">D38+D41+D44</f>
        <v>1087435000</v>
      </c>
      <c r="E47" s="57">
        <f t="shared" si="9"/>
        <v>523987874.13000005</v>
      </c>
      <c r="F47" s="57">
        <f t="shared" si="9"/>
        <v>1611422874.1299999</v>
      </c>
      <c r="G47" s="57">
        <f t="shared" si="9"/>
        <v>890949726.85000002</v>
      </c>
      <c r="H47" s="57">
        <f t="shared" si="9"/>
        <v>874306631.6099999</v>
      </c>
      <c r="I47" s="57">
        <f t="shared" si="9"/>
        <v>16643095.24</v>
      </c>
      <c r="J47" s="58"/>
      <c r="K47" s="59">
        <f>IF(F47=0,0,G47/F47)</f>
        <v>0.55289628883481001</v>
      </c>
    </row>
    <row r="48" spans="1:11" x14ac:dyDescent="0.35">
      <c r="I48" s="12"/>
      <c r="J48" s="12"/>
      <c r="K48" s="12"/>
    </row>
    <row r="49" spans="1:11" x14ac:dyDescent="0.35">
      <c r="I49" s="12" t="s">
        <v>0</v>
      </c>
      <c r="J49" s="12"/>
      <c r="K49" s="12"/>
    </row>
    <row r="51" spans="1:11" ht="32.5" x14ac:dyDescent="0.65">
      <c r="A51" s="11" t="s">
        <v>44</v>
      </c>
      <c r="I51" s="12"/>
      <c r="J51" s="12"/>
      <c r="K51" s="12"/>
    </row>
    <row r="52" spans="1:11" ht="20.149999999999999" customHeight="1" x14ac:dyDescent="0.65">
      <c r="A52" s="11"/>
      <c r="I52" s="12"/>
      <c r="J52" s="12"/>
      <c r="K52" s="12"/>
    </row>
    <row r="53" spans="1:11" x14ac:dyDescent="0.35">
      <c r="A53" s="31"/>
      <c r="B53" s="65"/>
      <c r="D53" s="66"/>
      <c r="E53" s="67"/>
      <c r="F53" s="68"/>
      <c r="G53" s="69"/>
      <c r="H53" s="67"/>
      <c r="I53" s="70"/>
      <c r="J53" s="71"/>
      <c r="K53" s="71"/>
    </row>
    <row r="54" spans="1:11" x14ac:dyDescent="0.35">
      <c r="A54" s="19" t="s">
        <v>45</v>
      </c>
      <c r="B54" s="72"/>
      <c r="D54" s="73">
        <f t="shared" ref="D54:I54" si="10">D16-D38</f>
        <v>223497300</v>
      </c>
      <c r="E54" s="74">
        <f t="shared" si="10"/>
        <v>-144145505.41000003</v>
      </c>
      <c r="F54" s="75">
        <f t="shared" si="10"/>
        <v>79351794.589999795</v>
      </c>
      <c r="G54" s="76">
        <f t="shared" si="10"/>
        <v>186825372.47000015</v>
      </c>
      <c r="H54" s="74">
        <f t="shared" si="10"/>
        <v>176621412.71000016</v>
      </c>
      <c r="I54" s="77">
        <f t="shared" si="10"/>
        <v>10203959.760000004</v>
      </c>
      <c r="J54" s="78"/>
      <c r="K54" s="71"/>
    </row>
    <row r="55" spans="1:11" x14ac:dyDescent="0.35">
      <c r="A55" s="19" t="s">
        <v>46</v>
      </c>
      <c r="B55" s="72"/>
      <c r="D55" s="73">
        <f t="shared" ref="D55:I55" si="11">D19-D41</f>
        <v>-234152300</v>
      </c>
      <c r="E55" s="74">
        <f t="shared" si="11"/>
        <v>-327555181.69000006</v>
      </c>
      <c r="F55" s="75">
        <f t="shared" si="11"/>
        <v>-561707481.68999994</v>
      </c>
      <c r="G55" s="76">
        <f t="shared" si="11"/>
        <v>-189280958.79000005</v>
      </c>
      <c r="H55" s="74">
        <f t="shared" si="11"/>
        <v>-183222854.69000006</v>
      </c>
      <c r="I55" s="77">
        <f t="shared" si="11"/>
        <v>-6058104.1000000006</v>
      </c>
      <c r="J55" s="78"/>
      <c r="K55" s="71"/>
    </row>
    <row r="56" spans="1:11" x14ac:dyDescent="0.35">
      <c r="A56" s="31" t="s">
        <v>47</v>
      </c>
      <c r="B56" s="65"/>
      <c r="D56" s="79">
        <f t="shared" ref="D56:I56" si="12">D22-D44</f>
        <v>10655000</v>
      </c>
      <c r="E56" s="80">
        <f t="shared" si="12"/>
        <v>471700687.10000002</v>
      </c>
      <c r="F56" s="81">
        <f t="shared" si="12"/>
        <v>482355687.10000008</v>
      </c>
      <c r="G56" s="82">
        <f t="shared" si="12"/>
        <v>-21698809.610000014</v>
      </c>
      <c r="H56" s="80">
        <f t="shared" si="12"/>
        <v>-22481480.329999983</v>
      </c>
      <c r="I56" s="83">
        <f t="shared" si="12"/>
        <v>782670.72</v>
      </c>
      <c r="J56" s="78"/>
      <c r="K56" s="71"/>
    </row>
    <row r="57" spans="1:11" x14ac:dyDescent="0.35">
      <c r="A57" s="31"/>
      <c r="B57" s="65"/>
      <c r="D57" s="84"/>
      <c r="E57" s="85"/>
      <c r="F57" s="86"/>
      <c r="G57" s="87"/>
      <c r="H57" s="85"/>
      <c r="I57" s="88"/>
      <c r="J57" s="71"/>
      <c r="K57" s="71"/>
    </row>
    <row r="58" spans="1:11" ht="15" thickBot="1" x14ac:dyDescent="0.4">
      <c r="K58" s="71"/>
    </row>
    <row r="59" spans="1:11" ht="20.5" thickBot="1" x14ac:dyDescent="0.4">
      <c r="B59" s="56" t="str">
        <f>"Total "&amp;A51</f>
        <v>Total diferències</v>
      </c>
      <c r="D59" s="57">
        <f t="shared" ref="D59:I59" si="13">D25-D47</f>
        <v>0</v>
      </c>
      <c r="E59" s="57">
        <f t="shared" si="13"/>
        <v>0</v>
      </c>
      <c r="F59" s="57">
        <f t="shared" si="13"/>
        <v>0</v>
      </c>
      <c r="G59" s="57">
        <f t="shared" si="13"/>
        <v>-24154395.929999948</v>
      </c>
      <c r="H59" s="57">
        <f t="shared" si="13"/>
        <v>-29082922.309999943</v>
      </c>
      <c r="I59" s="57">
        <f t="shared" si="13"/>
        <v>4928526.3800000045</v>
      </c>
      <c r="J59" s="58"/>
      <c r="K59" s="71"/>
    </row>
    <row r="68" spans="11:11" x14ac:dyDescent="0.35">
      <c r="K68" s="89" t="s">
        <v>83</v>
      </c>
    </row>
  </sheetData>
  <sheetProtection algorithmName="SHA-512" hashValue="kiE2fRti/SCFWi0zFRv2+mcFv4aCR7ZeGAAEWHSy0AF4Q7p5PGA1v4EltWs7H7XaA816IAz9DCUxsb6AV+8ZqA==" saltValue="jnl1i9NAdA3deHMKW9HGUg==" spinCount="100000" sheet="1" objects="1" scenarios="1"/>
  <mergeCells count="2">
    <mergeCell ref="A9:B10"/>
    <mergeCell ref="A31:B3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4CA73-4210-4E9A-A0E4-7B543E70758C}">
  <dimension ref="A1:K49"/>
  <sheetViews>
    <sheetView showGridLines="0" workbookViewId="0">
      <selection activeCell="G13" sqref="G13"/>
    </sheetView>
  </sheetViews>
  <sheetFormatPr defaultColWidth="9.453125" defaultRowHeight="14.5" x14ac:dyDescent="0.35"/>
  <cols>
    <col min="1" max="1" width="4.453125" customWidth="1"/>
    <col min="2" max="2" width="27.453125" customWidth="1"/>
    <col min="3" max="3" width="1.453125" customWidth="1"/>
    <col min="4" max="9" width="16.453125" customWidth="1"/>
    <col min="10" max="10" width="2.453125" customWidth="1"/>
    <col min="11" max="11" width="8.453125" customWidth="1"/>
    <col min="12" max="256" width="11.453125" customWidth="1"/>
  </cols>
  <sheetData>
    <row r="1" spans="1:11" ht="60.65" customHeight="1" x14ac:dyDescent="0.65">
      <c r="A1" s="1" t="s">
        <v>0</v>
      </c>
      <c r="B1" s="1"/>
      <c r="J1" s="2"/>
      <c r="K1" s="3"/>
    </row>
    <row r="2" spans="1:11" ht="18" x14ac:dyDescent="0.4">
      <c r="A2" s="1" t="s">
        <v>0</v>
      </c>
      <c r="B2" s="1"/>
      <c r="K2" s="4"/>
    </row>
    <row r="3" spans="1:11" ht="33" customHeight="1" thickBot="1" x14ac:dyDescent="0.55000000000000004">
      <c r="A3" s="5" t="s">
        <v>82</v>
      </c>
      <c r="B3" s="5"/>
      <c r="C3" s="6"/>
      <c r="D3" s="6"/>
      <c r="E3" s="6"/>
      <c r="F3" s="6"/>
      <c r="G3" s="6"/>
      <c r="H3" s="6"/>
      <c r="I3" s="6"/>
      <c r="J3" s="6"/>
      <c r="K3" s="7" t="s">
        <v>1</v>
      </c>
    </row>
    <row r="4" spans="1:11" ht="27" x14ac:dyDescent="0.5">
      <c r="A4" s="8" t="s">
        <v>2</v>
      </c>
      <c r="B4" s="9"/>
      <c r="C4" s="9"/>
      <c r="D4" s="9"/>
      <c r="E4" s="9"/>
      <c r="F4" s="9"/>
      <c r="G4" s="9"/>
      <c r="H4" s="9"/>
      <c r="I4" s="9"/>
      <c r="J4" s="9"/>
      <c r="K4" s="10" t="s">
        <v>81</v>
      </c>
    </row>
    <row r="5" spans="1:11" x14ac:dyDescent="0.35">
      <c r="H5" t="s">
        <v>0</v>
      </c>
    </row>
    <row r="7" spans="1:11" ht="32.5" x14ac:dyDescent="0.65">
      <c r="A7" s="11" t="s">
        <v>32</v>
      </c>
      <c r="I7" s="12"/>
      <c r="J7" s="12"/>
      <c r="K7" s="13" t="s">
        <v>0</v>
      </c>
    </row>
    <row r="8" spans="1:11" ht="20.149999999999999" customHeight="1" thickBot="1" x14ac:dyDescent="0.7">
      <c r="A8" s="11"/>
      <c r="I8" s="12"/>
      <c r="J8" s="12"/>
      <c r="K8" s="12"/>
    </row>
    <row r="9" spans="1:11" ht="40.4" customHeight="1" x14ac:dyDescent="0.35">
      <c r="A9" s="134" t="s">
        <v>4</v>
      </c>
      <c r="B9" s="135"/>
      <c r="D9" s="14" t="s">
        <v>48</v>
      </c>
      <c r="E9" s="14" t="s">
        <v>49</v>
      </c>
      <c r="F9" s="14" t="s">
        <v>50</v>
      </c>
      <c r="G9" s="14" t="s">
        <v>51</v>
      </c>
      <c r="H9" s="14" t="s">
        <v>52</v>
      </c>
      <c r="I9" s="60" t="s">
        <v>53</v>
      </c>
      <c r="J9" s="15"/>
      <c r="K9" s="16" t="s">
        <v>54</v>
      </c>
    </row>
    <row r="10" spans="1:11" ht="20.149999999999999" customHeight="1" thickBot="1" x14ac:dyDescent="0.4">
      <c r="A10" s="136"/>
      <c r="B10" s="136"/>
      <c r="D10" s="17" t="s">
        <v>12</v>
      </c>
      <c r="E10" s="17" t="s">
        <v>13</v>
      </c>
      <c r="F10" s="17" t="s">
        <v>55</v>
      </c>
      <c r="G10" s="17" t="s">
        <v>15</v>
      </c>
      <c r="H10" s="17" t="s">
        <v>16</v>
      </c>
      <c r="I10" s="17" t="s">
        <v>56</v>
      </c>
      <c r="J10" s="18"/>
      <c r="K10" s="17" t="s">
        <v>18</v>
      </c>
    </row>
    <row r="11" spans="1:11" ht="28.4" customHeight="1" x14ac:dyDescent="0.35">
      <c r="A11" s="19">
        <v>1</v>
      </c>
      <c r="B11" s="20" t="s">
        <v>36</v>
      </c>
      <c r="D11" s="28">
        <v>269792977.02999991</v>
      </c>
      <c r="E11" s="22">
        <v>173714129.45999986</v>
      </c>
      <c r="F11" s="22">
        <v>173714129.45999986</v>
      </c>
      <c r="G11" s="23">
        <v>172397401.71999982</v>
      </c>
      <c r="H11" s="22">
        <v>95145183.569999963</v>
      </c>
      <c r="I11" s="61">
        <v>97395575.309999973</v>
      </c>
      <c r="J11" s="26"/>
      <c r="K11" s="27">
        <f>IF(D11=0,0,F11/D11)</f>
        <v>0.64387936028699344</v>
      </c>
    </row>
    <row r="12" spans="1:11" x14ac:dyDescent="0.35">
      <c r="A12" s="19">
        <v>2</v>
      </c>
      <c r="B12" s="20" t="s">
        <v>37</v>
      </c>
      <c r="D12" s="28">
        <v>153847575.41999993</v>
      </c>
      <c r="E12" s="22">
        <v>123274013.33000022</v>
      </c>
      <c r="F12" s="22">
        <v>120756778.97000019</v>
      </c>
      <c r="G12" s="29">
        <v>70145677.230000049</v>
      </c>
      <c r="H12" s="22">
        <v>26944056.350000057</v>
      </c>
      <c r="I12" s="62">
        <v>83701898.189999998</v>
      </c>
      <c r="J12" s="26"/>
      <c r="K12" s="27">
        <f t="shared" ref="K12:K22" si="0">IF(D12=0,0,F12/D12)</f>
        <v>0.78491181053934256</v>
      </c>
    </row>
    <row r="13" spans="1:11" x14ac:dyDescent="0.35">
      <c r="A13" s="19">
        <v>3</v>
      </c>
      <c r="B13" s="20" t="s">
        <v>38</v>
      </c>
      <c r="D13" s="28">
        <v>111020</v>
      </c>
      <c r="E13" s="22">
        <v>655.29</v>
      </c>
      <c r="F13" s="22">
        <v>655.29</v>
      </c>
      <c r="G13" s="29">
        <v>335.46</v>
      </c>
      <c r="H13" s="22">
        <v>110364.70999999999</v>
      </c>
      <c r="I13" s="62">
        <v>110684.54</v>
      </c>
      <c r="J13" s="26"/>
      <c r="K13" s="27">
        <f t="shared" si="0"/>
        <v>5.902450009007386E-3</v>
      </c>
    </row>
    <row r="14" spans="1:11" x14ac:dyDescent="0.35">
      <c r="A14" s="19">
        <v>4</v>
      </c>
      <c r="B14" s="20" t="s">
        <v>22</v>
      </c>
      <c r="D14" s="28">
        <v>416648100.84000009</v>
      </c>
      <c r="E14" s="22">
        <v>390205221.25000006</v>
      </c>
      <c r="F14" s="22">
        <v>386880158.70000011</v>
      </c>
      <c r="G14" s="29">
        <v>276601891.22999996</v>
      </c>
      <c r="H14" s="22">
        <v>26358002.490000002</v>
      </c>
      <c r="I14" s="62">
        <v>140046209.60999998</v>
      </c>
      <c r="J14" s="26"/>
      <c r="K14" s="27">
        <f t="shared" si="0"/>
        <v>0.9285537553633747</v>
      </c>
    </row>
    <row r="15" spans="1:11" ht="15" thickBot="1" x14ac:dyDescent="0.4">
      <c r="A15" s="19">
        <v>5</v>
      </c>
      <c r="B15" s="20" t="s">
        <v>39</v>
      </c>
      <c r="D15" s="28">
        <v>3000000</v>
      </c>
      <c r="E15" s="22">
        <v>0</v>
      </c>
      <c r="F15" s="22">
        <v>0</v>
      </c>
      <c r="G15" s="29">
        <v>0</v>
      </c>
      <c r="H15" s="22">
        <v>3000000</v>
      </c>
      <c r="I15" s="62">
        <v>3000000</v>
      </c>
      <c r="J15" s="26"/>
      <c r="K15" s="27">
        <f>IF(D15=0,0,F15/D15)</f>
        <v>0</v>
      </c>
    </row>
    <row r="16" spans="1:11" ht="15" thickBot="1" x14ac:dyDescent="0.4">
      <c r="A16" s="38"/>
      <c r="B16" s="39" t="s">
        <v>40</v>
      </c>
      <c r="C16" s="40"/>
      <c r="D16" s="41">
        <f t="shared" ref="D16:I16" si="1">SUM(D11:D15)</f>
        <v>843399673.28999996</v>
      </c>
      <c r="E16" s="41">
        <f t="shared" si="1"/>
        <v>687194019.33000016</v>
      </c>
      <c r="F16" s="41">
        <f t="shared" si="1"/>
        <v>681351722.4200002</v>
      </c>
      <c r="G16" s="41">
        <f t="shared" si="1"/>
        <v>519145305.63999987</v>
      </c>
      <c r="H16" s="41">
        <f t="shared" si="1"/>
        <v>151557607.12</v>
      </c>
      <c r="I16" s="41">
        <f t="shared" si="1"/>
        <v>324254367.64999998</v>
      </c>
      <c r="J16" s="43"/>
      <c r="K16" s="44">
        <f t="shared" si="0"/>
        <v>0.80786339383098127</v>
      </c>
    </row>
    <row r="17" spans="1:11" ht="28.4" customHeight="1" x14ac:dyDescent="0.35">
      <c r="A17" s="19">
        <v>6</v>
      </c>
      <c r="B17" s="20" t="s">
        <v>41</v>
      </c>
      <c r="D17" s="21">
        <v>130586537.02</v>
      </c>
      <c r="E17" s="22">
        <v>84622999.730000049</v>
      </c>
      <c r="F17" s="22">
        <v>74603409.13000004</v>
      </c>
      <c r="G17" s="29">
        <v>39746567.620000005</v>
      </c>
      <c r="H17" s="22">
        <v>43578768.179999985</v>
      </c>
      <c r="I17" s="61">
        <v>90839969.400000006</v>
      </c>
      <c r="J17" s="26"/>
      <c r="K17" s="27">
        <f t="shared" si="0"/>
        <v>0.57129479678731465</v>
      </c>
    </row>
    <row r="18" spans="1:11" ht="15" thickBot="1" x14ac:dyDescent="0.4">
      <c r="A18" s="31">
        <v>7</v>
      </c>
      <c r="B18" s="32" t="s">
        <v>26</v>
      </c>
      <c r="D18" s="33">
        <v>438336393.50999999</v>
      </c>
      <c r="E18" s="45">
        <v>416786920.40999991</v>
      </c>
      <c r="F18" s="45">
        <v>404162328.57999986</v>
      </c>
      <c r="G18" s="46">
        <v>153391266.25000006</v>
      </c>
      <c r="H18" s="45">
        <v>21549473.099999994</v>
      </c>
      <c r="I18" s="63">
        <v>284945127.25999993</v>
      </c>
      <c r="J18" s="26"/>
      <c r="K18" s="27">
        <f t="shared" si="0"/>
        <v>0.92203689806281053</v>
      </c>
    </row>
    <row r="19" spans="1:11" ht="15" thickBot="1" x14ac:dyDescent="0.4">
      <c r="A19" s="38"/>
      <c r="B19" s="39" t="s">
        <v>42</v>
      </c>
      <c r="C19" s="40"/>
      <c r="D19" s="41">
        <f t="shared" ref="D19:I19" si="2">D17+D18</f>
        <v>568922930.52999997</v>
      </c>
      <c r="E19" s="41">
        <f t="shared" si="2"/>
        <v>501409920.13999999</v>
      </c>
      <c r="F19" s="41">
        <f t="shared" si="2"/>
        <v>478765737.70999992</v>
      </c>
      <c r="G19" s="41">
        <f t="shared" si="2"/>
        <v>193137833.87000006</v>
      </c>
      <c r="H19" s="41">
        <f t="shared" si="2"/>
        <v>65128241.279999979</v>
      </c>
      <c r="I19" s="41">
        <f t="shared" si="2"/>
        <v>375785096.65999997</v>
      </c>
      <c r="J19" s="43"/>
      <c r="K19" s="44">
        <f t="shared" si="0"/>
        <v>0.84153004215173577</v>
      </c>
    </row>
    <row r="20" spans="1:11" ht="28.4" customHeight="1" x14ac:dyDescent="0.35">
      <c r="A20" s="19">
        <v>8</v>
      </c>
      <c r="B20" s="20" t="s">
        <v>28</v>
      </c>
      <c r="D20" s="21">
        <v>199100270.31</v>
      </c>
      <c r="E20" s="22">
        <v>186135830.58000001</v>
      </c>
      <c r="F20" s="22">
        <v>186135830.58000001</v>
      </c>
      <c r="G20" s="29">
        <v>178666587.34</v>
      </c>
      <c r="H20" s="22">
        <v>12964439.73</v>
      </c>
      <c r="I20" s="61">
        <v>20433682.969999999</v>
      </c>
      <c r="J20" s="26"/>
      <c r="K20" s="27">
        <f t="shared" si="0"/>
        <v>0.93488487127709918</v>
      </c>
    </row>
    <row r="21" spans="1:11" ht="18.75" customHeight="1" thickBot="1" x14ac:dyDescent="0.4">
      <c r="A21" s="31">
        <v>9</v>
      </c>
      <c r="B21" s="32" t="s">
        <v>29</v>
      </c>
      <c r="D21" s="33">
        <v>0</v>
      </c>
      <c r="E21" s="45">
        <v>0</v>
      </c>
      <c r="F21" s="45">
        <v>0</v>
      </c>
      <c r="G21" s="46">
        <v>0</v>
      </c>
      <c r="H21" s="45">
        <v>0</v>
      </c>
      <c r="I21" s="63">
        <v>0</v>
      </c>
      <c r="J21" s="26"/>
      <c r="K21" s="27">
        <f t="shared" si="0"/>
        <v>0</v>
      </c>
    </row>
    <row r="22" spans="1:11" ht="15" thickBot="1" x14ac:dyDescent="0.4">
      <c r="A22" s="38"/>
      <c r="B22" s="39" t="s">
        <v>43</v>
      </c>
      <c r="C22" s="40"/>
      <c r="D22" s="41">
        <f t="shared" ref="D22:I22" si="3">D20+D21</f>
        <v>199100270.31</v>
      </c>
      <c r="E22" s="41">
        <f t="shared" si="3"/>
        <v>186135830.58000001</v>
      </c>
      <c r="F22" s="41">
        <f t="shared" si="3"/>
        <v>186135830.58000001</v>
      </c>
      <c r="G22" s="41">
        <f t="shared" si="3"/>
        <v>178666587.34</v>
      </c>
      <c r="H22" s="41">
        <f t="shared" si="3"/>
        <v>12964439.73</v>
      </c>
      <c r="I22" s="41">
        <f t="shared" si="3"/>
        <v>20433682.969999999</v>
      </c>
      <c r="J22" s="43"/>
      <c r="K22" s="44">
        <f t="shared" si="0"/>
        <v>0.93488487127709918</v>
      </c>
    </row>
    <row r="23" spans="1:11" x14ac:dyDescent="0.35">
      <c r="A23" s="49"/>
      <c r="B23" s="49"/>
      <c r="D23" s="50"/>
      <c r="E23" s="51"/>
      <c r="F23" s="51"/>
      <c r="G23" s="52"/>
      <c r="H23" s="51"/>
      <c r="I23" s="64"/>
      <c r="J23" s="26"/>
      <c r="K23" s="54"/>
    </row>
    <row r="24" spans="1:11" ht="15" thickBot="1" x14ac:dyDescent="0.4">
      <c r="D24" s="12"/>
      <c r="E24" s="12"/>
      <c r="F24" s="12"/>
      <c r="G24" s="12"/>
      <c r="H24" s="12"/>
      <c r="I24" s="12"/>
      <c r="J24" s="12"/>
      <c r="K24" s="55"/>
    </row>
    <row r="25" spans="1:11" ht="20.5" thickBot="1" x14ac:dyDescent="0.4">
      <c r="B25" s="56" t="str">
        <f>"Total de "&amp;A7</f>
        <v>Total de despeses</v>
      </c>
      <c r="D25" s="57">
        <f t="shared" ref="D25:I25" si="4">D16+D19+D22</f>
        <v>1611422874.1299999</v>
      </c>
      <c r="E25" s="57">
        <f t="shared" si="4"/>
        <v>1374739770.0500002</v>
      </c>
      <c r="F25" s="57">
        <f t="shared" si="4"/>
        <v>1346253290.71</v>
      </c>
      <c r="G25" s="57">
        <f t="shared" si="4"/>
        <v>890949726.85000002</v>
      </c>
      <c r="H25" s="57">
        <f t="shared" si="4"/>
        <v>229650288.12999997</v>
      </c>
      <c r="I25" s="57">
        <f t="shared" si="4"/>
        <v>720473147.27999997</v>
      </c>
      <c r="J25" s="58"/>
      <c r="K25" s="59">
        <f>IF(D25=0,0,F25/D25)</f>
        <v>0.83544382565429098</v>
      </c>
    </row>
    <row r="26" spans="1:11" x14ac:dyDescent="0.35">
      <c r="I26" s="12"/>
      <c r="J26" s="12"/>
      <c r="K26" s="12"/>
    </row>
    <row r="27" spans="1:11" x14ac:dyDescent="0.35">
      <c r="I27" s="12" t="s">
        <v>0</v>
      </c>
      <c r="J27" s="12"/>
      <c r="K27" s="12"/>
    </row>
    <row r="30" spans="1:11" ht="32.5" x14ac:dyDescent="0.65">
      <c r="A30" s="11"/>
      <c r="I30" s="12"/>
      <c r="J30" s="12"/>
      <c r="K30" s="12"/>
    </row>
    <row r="31" spans="1:11" ht="20.149999999999999" customHeight="1" x14ac:dyDescent="0.65">
      <c r="A31" s="11"/>
      <c r="I31" s="12"/>
      <c r="J31" s="12"/>
      <c r="K31" s="12"/>
    </row>
    <row r="32" spans="1:11" ht="40.4" customHeight="1" x14ac:dyDescent="0.35">
      <c r="A32" s="134"/>
      <c r="B32" s="135"/>
      <c r="D32" s="90"/>
      <c r="E32" s="90"/>
      <c r="F32" s="90"/>
      <c r="G32" s="90"/>
      <c r="H32" s="90"/>
      <c r="I32" s="91"/>
      <c r="J32" s="91"/>
      <c r="K32" s="92"/>
    </row>
    <row r="33" spans="1:11" ht="20.149999999999999" customHeight="1" x14ac:dyDescent="0.35">
      <c r="A33" s="135"/>
      <c r="B33" s="135"/>
      <c r="D33" s="93"/>
      <c r="E33" s="93"/>
      <c r="F33" s="93"/>
      <c r="G33" s="93"/>
      <c r="H33" s="93"/>
      <c r="I33" s="93"/>
      <c r="J33" s="93"/>
      <c r="K33" s="93"/>
    </row>
    <row r="34" spans="1:11" ht="28.4" customHeight="1" x14ac:dyDescent="0.35">
      <c r="A34" s="31"/>
      <c r="B34" s="32"/>
      <c r="D34" s="94"/>
      <c r="E34" s="94"/>
      <c r="F34" s="94"/>
      <c r="G34" s="94"/>
      <c r="H34" s="94"/>
      <c r="I34" s="26"/>
      <c r="J34" s="26"/>
      <c r="K34" s="95"/>
    </row>
    <row r="35" spans="1:11" x14ac:dyDescent="0.35">
      <c r="A35" s="31"/>
      <c r="B35" s="32"/>
      <c r="D35" s="94"/>
      <c r="E35" s="94"/>
      <c r="F35" s="94"/>
      <c r="G35" s="94"/>
      <c r="H35" s="94"/>
      <c r="I35" s="26"/>
      <c r="J35" s="26"/>
      <c r="K35" s="95"/>
    </row>
    <row r="36" spans="1:11" x14ac:dyDescent="0.35">
      <c r="A36" s="31"/>
      <c r="B36" s="32"/>
      <c r="D36" s="94"/>
      <c r="E36" s="94"/>
      <c r="F36" s="94"/>
      <c r="G36" s="94"/>
      <c r="H36" s="94"/>
      <c r="I36" s="26"/>
      <c r="J36" s="26"/>
      <c r="K36" s="95"/>
    </row>
    <row r="37" spans="1:11" x14ac:dyDescent="0.35">
      <c r="A37" s="31"/>
      <c r="B37" s="32"/>
      <c r="D37" s="94"/>
      <c r="E37" s="94"/>
      <c r="F37" s="94"/>
      <c r="G37" s="94"/>
      <c r="H37" s="94"/>
      <c r="I37" s="26"/>
      <c r="J37" s="26"/>
      <c r="K37" s="95"/>
    </row>
    <row r="38" spans="1:11" x14ac:dyDescent="0.35">
      <c r="A38" s="96"/>
      <c r="B38" s="97"/>
      <c r="C38" s="98"/>
      <c r="D38" s="99"/>
      <c r="E38" s="99"/>
      <c r="F38" s="99"/>
      <c r="G38" s="99"/>
      <c r="H38" s="99"/>
      <c r="I38" s="99"/>
      <c r="J38" s="99"/>
      <c r="K38" s="100"/>
    </row>
    <row r="39" spans="1:11" ht="28.4" customHeight="1" x14ac:dyDescent="0.35">
      <c r="A39" s="31"/>
      <c r="B39" s="32"/>
      <c r="D39" s="94"/>
      <c r="E39" s="94"/>
      <c r="F39" s="94"/>
      <c r="G39" s="94"/>
      <c r="H39" s="94"/>
      <c r="I39" s="26"/>
      <c r="J39" s="26"/>
      <c r="K39" s="95"/>
    </row>
    <row r="40" spans="1:11" x14ac:dyDescent="0.35">
      <c r="A40" s="31"/>
      <c r="B40" s="32"/>
      <c r="D40" s="94"/>
      <c r="E40" s="94"/>
      <c r="F40" s="94"/>
      <c r="G40" s="94"/>
      <c r="H40" s="94"/>
      <c r="I40" s="26"/>
      <c r="J40" s="26"/>
      <c r="K40" s="95"/>
    </row>
    <row r="41" spans="1:11" x14ac:dyDescent="0.35">
      <c r="A41" s="96"/>
      <c r="B41" s="97"/>
      <c r="C41" s="98"/>
      <c r="D41" s="99"/>
      <c r="E41" s="99"/>
      <c r="F41" s="99"/>
      <c r="G41" s="99"/>
      <c r="H41" s="99"/>
      <c r="I41" s="99"/>
      <c r="J41" s="99"/>
      <c r="K41" s="100"/>
    </row>
    <row r="42" spans="1:11" ht="28.4" customHeight="1" x14ac:dyDescent="0.35">
      <c r="A42" s="31"/>
      <c r="B42" s="32"/>
      <c r="D42" s="94"/>
      <c r="E42" s="94"/>
      <c r="F42" s="94"/>
      <c r="G42" s="94"/>
      <c r="H42" s="94"/>
      <c r="I42" s="26"/>
      <c r="J42" s="26"/>
      <c r="K42" s="95"/>
    </row>
    <row r="43" spans="1:11" ht="18.75" customHeight="1" x14ac:dyDescent="0.35">
      <c r="A43" s="31"/>
      <c r="B43" s="32"/>
      <c r="D43" s="94"/>
      <c r="E43" s="94"/>
      <c r="F43" s="94"/>
      <c r="G43" s="94"/>
      <c r="H43" s="94"/>
      <c r="I43" s="26"/>
      <c r="J43" s="26"/>
      <c r="K43" s="95"/>
    </row>
    <row r="44" spans="1:11" x14ac:dyDescent="0.35">
      <c r="A44" s="96"/>
      <c r="B44" s="97"/>
      <c r="C44" s="98"/>
      <c r="D44" s="99"/>
      <c r="E44" s="99"/>
      <c r="F44" s="99"/>
      <c r="G44" s="99"/>
      <c r="H44" s="99"/>
      <c r="I44" s="99"/>
      <c r="J44" s="99"/>
      <c r="K44" s="100"/>
    </row>
    <row r="45" spans="1:11" x14ac:dyDescent="0.35">
      <c r="A45" s="49"/>
      <c r="B45" s="49"/>
      <c r="D45" s="94"/>
      <c r="E45" s="94"/>
      <c r="F45" s="94"/>
      <c r="G45" s="94"/>
      <c r="H45" s="94"/>
      <c r="I45" s="26"/>
      <c r="J45" s="26"/>
      <c r="K45" s="95"/>
    </row>
    <row r="46" spans="1:11" x14ac:dyDescent="0.35">
      <c r="D46" s="12"/>
      <c r="E46" s="12"/>
      <c r="F46" s="12"/>
      <c r="G46" s="12"/>
      <c r="H46" s="12"/>
      <c r="I46" s="12"/>
      <c r="J46" s="12"/>
      <c r="K46" s="55"/>
    </row>
    <row r="47" spans="1:11" ht="20" x14ac:dyDescent="0.35">
      <c r="B47" s="56"/>
      <c r="D47" s="58"/>
      <c r="E47" s="58"/>
      <c r="F47" s="58"/>
      <c r="G47" s="58"/>
      <c r="H47" s="58"/>
      <c r="I47" s="58"/>
      <c r="J47" s="58"/>
      <c r="K47" s="101"/>
    </row>
    <row r="49" spans="11:11" x14ac:dyDescent="0.35">
      <c r="K49" s="89" t="s">
        <v>83</v>
      </c>
    </row>
  </sheetData>
  <sheetProtection algorithmName="SHA-512" hashValue="SdJClDhsvsd3GOLDrEHFmTW9f2ZBxMyOsWvTV+dH0wd6INJDnmzv1xSEVBfQLiONuFjnr2fUqNE/Sw1Fzw/1Vw==" saltValue="9ToYNgy9ytH4l+QoVlqusQ==" spinCount="100000" sheet="1" objects="1" scenarios="1"/>
  <mergeCells count="2">
    <mergeCell ref="A9:B10"/>
    <mergeCell ref="A32:B3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0FE6E-84C3-469F-8F27-A9463C368555}">
  <dimension ref="B1:L84"/>
  <sheetViews>
    <sheetView showGridLines="0" workbookViewId="0">
      <selection activeCell="M12" sqref="M12"/>
    </sheetView>
  </sheetViews>
  <sheetFormatPr defaultColWidth="9.453125" defaultRowHeight="14.5" x14ac:dyDescent="0.35"/>
  <cols>
    <col min="1" max="256" width="11.453125" customWidth="1"/>
  </cols>
  <sheetData>
    <row r="1" spans="11:12" ht="54" customHeight="1" x14ac:dyDescent="0.4">
      <c r="L1" s="102" t="s">
        <v>57</v>
      </c>
    </row>
    <row r="2" spans="11:12" x14ac:dyDescent="0.35">
      <c r="K2" s="103"/>
      <c r="L2" s="104" t="s">
        <v>81</v>
      </c>
    </row>
    <row r="29" spans="2:11" ht="15" thickBot="1" x14ac:dyDescent="0.4">
      <c r="B29" s="105"/>
      <c r="C29" s="105"/>
      <c r="D29" s="105"/>
      <c r="E29" s="105"/>
      <c r="F29" s="105"/>
      <c r="G29" s="105"/>
      <c r="H29" s="105"/>
      <c r="I29" s="105"/>
      <c r="J29" s="105"/>
      <c r="K29" s="105"/>
    </row>
    <row r="30" spans="2:11" x14ac:dyDescent="0.35">
      <c r="B30" s="106"/>
      <c r="C30" s="106"/>
      <c r="D30" s="106"/>
      <c r="E30" s="106"/>
      <c r="F30" s="106"/>
      <c r="G30" s="106"/>
      <c r="H30" s="106"/>
      <c r="I30" s="106"/>
      <c r="J30" s="106"/>
      <c r="K30" s="106"/>
    </row>
    <row r="57" spans="2:11" ht="15" thickBot="1" x14ac:dyDescent="0.4">
      <c r="B57" s="105"/>
      <c r="C57" s="105"/>
      <c r="D57" s="105"/>
      <c r="E57" s="105"/>
      <c r="F57" s="105"/>
      <c r="G57" s="105"/>
      <c r="H57" s="105"/>
      <c r="I57" s="105"/>
      <c r="J57" s="105"/>
      <c r="K57" s="105"/>
    </row>
    <row r="58" spans="2:11" x14ac:dyDescent="0.35">
      <c r="B58" s="106"/>
      <c r="C58" s="106"/>
      <c r="D58" s="106"/>
      <c r="E58" s="106"/>
      <c r="F58" s="106"/>
      <c r="G58" s="106"/>
      <c r="H58" s="106"/>
      <c r="I58" s="106"/>
      <c r="J58" s="106"/>
      <c r="K58" s="106"/>
    </row>
    <row r="84" spans="12:12" x14ac:dyDescent="0.35">
      <c r="L84" s="89" t="s">
        <v>83</v>
      </c>
    </row>
  </sheetData>
  <sheetProtection algorithmName="SHA-512" hashValue="6OtfrpHftNMdBtybDqbGFPIZqfof9RsmfrkBCcPi524/m7MVvCTx9qsLES2KIuEMxbc78JcJcmqVSIVz6i6wxw==" saltValue="tAG1bOjAQ3e4rudTCWgBuw==" spinCount="100000" sheet="1" objects="1" scenario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88F5C-2CB4-42D5-B7A5-4D6E41AC49D7}">
  <dimension ref="B1:L84"/>
  <sheetViews>
    <sheetView showGridLines="0" workbookViewId="0">
      <selection activeCell="M28" sqref="M28"/>
    </sheetView>
  </sheetViews>
  <sheetFormatPr defaultColWidth="9.453125" defaultRowHeight="14.5" x14ac:dyDescent="0.35"/>
  <cols>
    <col min="1" max="256" width="11.453125" customWidth="1"/>
  </cols>
  <sheetData>
    <row r="1" spans="11:12" ht="54.75" customHeight="1" x14ac:dyDescent="0.4">
      <c r="L1" s="102" t="s">
        <v>57</v>
      </c>
    </row>
    <row r="2" spans="11:12" x14ac:dyDescent="0.35">
      <c r="K2" s="103"/>
      <c r="L2" s="104" t="s">
        <v>81</v>
      </c>
    </row>
    <row r="28" spans="2:11" ht="15" thickBot="1" x14ac:dyDescent="0.4"/>
    <row r="29" spans="2:11" x14ac:dyDescent="0.35">
      <c r="B29" s="106"/>
      <c r="C29" s="106"/>
      <c r="D29" s="106"/>
      <c r="E29" s="106"/>
      <c r="F29" s="106"/>
      <c r="G29" s="106"/>
      <c r="H29" s="106"/>
      <c r="I29" s="106"/>
      <c r="J29" s="106"/>
      <c r="K29" s="106"/>
    </row>
    <row r="57" spans="2:11" ht="15" thickBot="1" x14ac:dyDescent="0.4">
      <c r="B57" s="105"/>
      <c r="C57" s="105"/>
      <c r="D57" s="105"/>
      <c r="E57" s="105"/>
      <c r="F57" s="105"/>
      <c r="G57" s="105"/>
      <c r="H57" s="105"/>
      <c r="I57" s="105"/>
      <c r="J57" s="105"/>
      <c r="K57" s="105"/>
    </row>
    <row r="58" spans="2:11" x14ac:dyDescent="0.35">
      <c r="B58" s="106"/>
      <c r="C58" s="106"/>
      <c r="D58" s="106"/>
      <c r="E58" s="106"/>
      <c r="F58" s="106"/>
      <c r="G58" s="106"/>
      <c r="H58" s="106"/>
      <c r="I58" s="106"/>
      <c r="J58" s="106"/>
      <c r="K58" s="106"/>
    </row>
    <row r="84" spans="12:12" x14ac:dyDescent="0.35">
      <c r="L84" s="89" t="s">
        <v>83</v>
      </c>
    </row>
  </sheetData>
  <sheetProtection algorithmName="SHA-512" hashValue="8bqDWlJo0qxCCiageIaGjgYHtUmpisn4kVEX/dUBGjQNa9A++PWfJqt2becqT4XmsbY70tN3lx2mdGU1fxepJw==" saltValue="m9wpfwzji25M6og1ALP4lQ==" spinCount="100000" sheet="1" objects="1" scenario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BAC6B-EE85-474D-B6DD-C90684D2526C}">
  <dimension ref="A1:J46"/>
  <sheetViews>
    <sheetView showGridLines="0" workbookViewId="0">
      <selection activeCell="H3" sqref="H3"/>
    </sheetView>
  </sheetViews>
  <sheetFormatPr defaultColWidth="9.453125" defaultRowHeight="14.5" x14ac:dyDescent="0.35"/>
  <cols>
    <col min="1" max="1" width="30.453125" customWidth="1"/>
    <col min="2" max="12" width="18.453125" customWidth="1"/>
    <col min="13" max="256" width="11.453125" customWidth="1"/>
  </cols>
  <sheetData>
    <row r="1" spans="1:10" s="107" customFormat="1" ht="60.65" customHeight="1" x14ac:dyDescent="0.35">
      <c r="G1" s="108" t="s">
        <v>81</v>
      </c>
    </row>
    <row r="2" spans="1:10" x14ac:dyDescent="0.35">
      <c r="A2" s="109"/>
      <c r="B2" s="109"/>
      <c r="C2" s="109"/>
      <c r="D2" s="109"/>
      <c r="E2" s="109"/>
    </row>
    <row r="3" spans="1:10" s="107" customFormat="1" ht="32.5" x14ac:dyDescent="0.65">
      <c r="A3" s="110" t="s">
        <v>58</v>
      </c>
    </row>
    <row r="4" spans="1:10" x14ac:dyDescent="0.35">
      <c r="A4" s="109"/>
      <c r="B4" s="109"/>
      <c r="C4" s="109"/>
      <c r="D4" s="109"/>
      <c r="E4" s="109"/>
    </row>
    <row r="5" spans="1:10" x14ac:dyDescent="0.35">
      <c r="A5" s="109"/>
      <c r="B5" s="109"/>
      <c r="C5" s="109"/>
      <c r="D5" s="109"/>
      <c r="E5" s="109"/>
    </row>
    <row r="6" spans="1:10" ht="20" x14ac:dyDescent="0.4">
      <c r="A6" s="111" t="s">
        <v>3</v>
      </c>
    </row>
    <row r="7" spans="1:10" x14ac:dyDescent="0.35">
      <c r="A7" s="109"/>
      <c r="B7" s="109"/>
      <c r="C7" s="109"/>
      <c r="D7" s="109"/>
      <c r="E7" s="109"/>
    </row>
    <row r="8" spans="1:10" ht="20.149999999999999" customHeight="1" thickBot="1" x14ac:dyDescent="0.4">
      <c r="A8" s="112"/>
      <c r="B8" s="113" t="s">
        <v>59</v>
      </c>
      <c r="C8" s="113" t="s">
        <v>60</v>
      </c>
      <c r="D8" s="113" t="s">
        <v>61</v>
      </c>
      <c r="E8" s="113" t="s">
        <v>62</v>
      </c>
      <c r="F8" s="113" t="s">
        <v>10</v>
      </c>
    </row>
    <row r="9" spans="1:10" ht="25.4" customHeight="1" thickBot="1" x14ac:dyDescent="0.4">
      <c r="A9" s="114"/>
      <c r="B9" s="115">
        <v>1087.4349999999999</v>
      </c>
      <c r="C9" s="116">
        <v>1611.4228741299999</v>
      </c>
      <c r="D9" s="116">
        <v>866.79533092000008</v>
      </c>
      <c r="E9" s="116">
        <v>845.2237093</v>
      </c>
      <c r="F9" s="117">
        <v>21.571621620000005</v>
      </c>
    </row>
    <row r="10" spans="1:10" ht="15" thickTop="1" x14ac:dyDescent="0.35">
      <c r="A10" s="109"/>
      <c r="B10" s="109"/>
      <c r="C10" s="109"/>
      <c r="D10" s="109"/>
      <c r="E10" s="109"/>
    </row>
    <row r="11" spans="1:10" x14ac:dyDescent="0.35">
      <c r="A11" s="109"/>
      <c r="B11" s="109"/>
      <c r="C11" s="109"/>
      <c r="D11" s="109"/>
      <c r="E11" s="109"/>
    </row>
    <row r="12" spans="1:10" ht="20" x14ac:dyDescent="0.4">
      <c r="A12" s="111" t="s">
        <v>63</v>
      </c>
    </row>
    <row r="13" spans="1:10" x14ac:dyDescent="0.35">
      <c r="A13" s="109"/>
      <c r="B13" s="109"/>
      <c r="C13" s="109"/>
      <c r="D13" s="109"/>
      <c r="E13" s="109"/>
    </row>
    <row r="14" spans="1:10" ht="20.149999999999999" customHeight="1" thickBot="1" x14ac:dyDescent="0.4">
      <c r="A14" s="112"/>
      <c r="B14" s="118">
        <v>1</v>
      </c>
      <c r="C14" s="118">
        <v>2</v>
      </c>
      <c r="D14" s="118">
        <v>3</v>
      </c>
      <c r="E14" s="118">
        <v>4</v>
      </c>
      <c r="F14" s="118">
        <v>5</v>
      </c>
      <c r="G14" s="118">
        <v>6</v>
      </c>
      <c r="H14" s="118">
        <v>7</v>
      </c>
      <c r="I14" s="118">
        <v>8</v>
      </c>
      <c r="J14" s="118">
        <v>9</v>
      </c>
    </row>
    <row r="15" spans="1:10" ht="25.4" customHeight="1" x14ac:dyDescent="0.35">
      <c r="A15" s="119" t="s">
        <v>63</v>
      </c>
      <c r="B15" s="120">
        <v>126006894.46000001</v>
      </c>
      <c r="C15" s="121">
        <v>70583646.689999998</v>
      </c>
      <c r="D15" s="121">
        <v>7652539.2400000012</v>
      </c>
      <c r="E15" s="121">
        <v>492626163.33000004</v>
      </c>
      <c r="F15" s="121">
        <v>9101434.3899999987</v>
      </c>
      <c r="G15" s="121">
        <v>149462.6</v>
      </c>
      <c r="H15" s="121">
        <v>3707412.48</v>
      </c>
      <c r="I15" s="121">
        <v>156967777.72999999</v>
      </c>
      <c r="J15" s="122">
        <v>0</v>
      </c>
    </row>
    <row r="16" spans="1:10" ht="25.4" customHeight="1" x14ac:dyDescent="0.35">
      <c r="A16" s="123" t="s">
        <v>64</v>
      </c>
      <c r="B16" s="124">
        <v>156685000</v>
      </c>
      <c r="C16" s="125">
        <v>105080000</v>
      </c>
      <c r="D16" s="125">
        <v>4666000</v>
      </c>
      <c r="E16" s="125">
        <v>653367467.87999976</v>
      </c>
      <c r="F16" s="125">
        <v>2953000</v>
      </c>
      <c r="G16" s="125">
        <v>0</v>
      </c>
      <c r="H16" s="125">
        <v>7215448.8400000008</v>
      </c>
      <c r="I16" s="125">
        <v>681455957.41000009</v>
      </c>
      <c r="J16" s="126">
        <v>0</v>
      </c>
    </row>
    <row r="17" spans="1:10" ht="25.4" customHeight="1" x14ac:dyDescent="0.35">
      <c r="A17" s="123" t="s">
        <v>65</v>
      </c>
      <c r="B17" s="124">
        <f>B15/1000000</f>
        <v>126.00689446000001</v>
      </c>
      <c r="C17" s="125">
        <f t="shared" ref="C17:J17" si="0">C15/1000000</f>
        <v>70.583646689999995</v>
      </c>
      <c r="D17" s="125">
        <f t="shared" si="0"/>
        <v>7.6525392400000012</v>
      </c>
      <c r="E17" s="125">
        <f t="shared" si="0"/>
        <v>492.62616333000005</v>
      </c>
      <c r="F17" s="125">
        <f t="shared" si="0"/>
        <v>9.1014343899999979</v>
      </c>
      <c r="G17" s="125">
        <f t="shared" si="0"/>
        <v>0.1494626</v>
      </c>
      <c r="H17" s="125">
        <f t="shared" si="0"/>
        <v>3.7074124799999999</v>
      </c>
      <c r="I17" s="125">
        <f t="shared" si="0"/>
        <v>156.96777772999999</v>
      </c>
      <c r="J17" s="126">
        <f t="shared" si="0"/>
        <v>0</v>
      </c>
    </row>
    <row r="18" spans="1:10" ht="25.4" customHeight="1" thickBot="1" x14ac:dyDescent="0.4">
      <c r="A18" s="127" t="s">
        <v>66</v>
      </c>
      <c r="B18" s="128">
        <f t="shared" ref="B18:J18" si="1">B16/1000000</f>
        <v>156.685</v>
      </c>
      <c r="C18" s="129">
        <f t="shared" si="1"/>
        <v>105.08</v>
      </c>
      <c r="D18" s="129">
        <f t="shared" si="1"/>
        <v>4.6660000000000004</v>
      </c>
      <c r="E18" s="129">
        <f t="shared" si="1"/>
        <v>653.36746787999971</v>
      </c>
      <c r="F18" s="129">
        <f t="shared" si="1"/>
        <v>2.9529999999999998</v>
      </c>
      <c r="G18" s="129">
        <f t="shared" si="1"/>
        <v>0</v>
      </c>
      <c r="H18" s="129">
        <f t="shared" si="1"/>
        <v>7.2154488400000005</v>
      </c>
      <c r="I18" s="129">
        <f t="shared" si="1"/>
        <v>681.45595741000011</v>
      </c>
      <c r="J18" s="130">
        <f t="shared" si="1"/>
        <v>0</v>
      </c>
    </row>
    <row r="19" spans="1:10" ht="15" thickTop="1" x14ac:dyDescent="0.35"/>
    <row r="21" spans="1:10" ht="20" x14ac:dyDescent="0.4">
      <c r="A21" s="111" t="s">
        <v>67</v>
      </c>
    </row>
    <row r="22" spans="1:10" x14ac:dyDescent="0.35">
      <c r="A22" s="109"/>
      <c r="B22" s="109"/>
      <c r="C22" s="109"/>
      <c r="D22" s="109"/>
      <c r="E22" s="109"/>
    </row>
    <row r="23" spans="1:10" ht="25.4" customHeight="1" x14ac:dyDescent="0.35">
      <c r="A23" s="131" t="s">
        <v>68</v>
      </c>
      <c r="B23" s="132">
        <f>E9</f>
        <v>845.2237093</v>
      </c>
    </row>
    <row r="24" spans="1:10" ht="25.4" customHeight="1" thickBot="1" x14ac:dyDescent="0.4">
      <c r="A24" s="127" t="s">
        <v>69</v>
      </c>
      <c r="B24" s="133">
        <f>F9</f>
        <v>21.571621620000005</v>
      </c>
    </row>
    <row r="25" spans="1:10" ht="15" thickTop="1" x14ac:dyDescent="0.35"/>
    <row r="27" spans="1:10" ht="20" x14ac:dyDescent="0.4">
      <c r="A27" s="111" t="s">
        <v>32</v>
      </c>
    </row>
    <row r="28" spans="1:10" x14ac:dyDescent="0.35">
      <c r="A28" s="109"/>
      <c r="B28" s="109"/>
      <c r="C28" s="109"/>
      <c r="D28" s="109"/>
      <c r="E28" s="109"/>
    </row>
    <row r="29" spans="1:10" ht="20.149999999999999" customHeight="1" thickBot="1" x14ac:dyDescent="0.4">
      <c r="A29" s="112"/>
      <c r="B29" s="113" t="s">
        <v>70</v>
      </c>
      <c r="C29" s="113" t="s">
        <v>71</v>
      </c>
      <c r="D29" s="113" t="s">
        <v>72</v>
      </c>
      <c r="E29" s="113" t="s">
        <v>51</v>
      </c>
      <c r="F29" s="113" t="s">
        <v>73</v>
      </c>
      <c r="G29" s="113" t="s">
        <v>35</v>
      </c>
    </row>
    <row r="30" spans="1:10" ht="25.4" customHeight="1" thickBot="1" x14ac:dyDescent="0.4">
      <c r="A30" s="114"/>
      <c r="B30" s="115">
        <v>1087.4349999999999</v>
      </c>
      <c r="C30" s="116">
        <v>1611.4228741299999</v>
      </c>
      <c r="D30" s="116">
        <v>1346.2532907100001</v>
      </c>
      <c r="E30" s="116">
        <v>890.94972685000005</v>
      </c>
      <c r="F30" s="116">
        <v>874.30663160999984</v>
      </c>
      <c r="G30" s="117">
        <v>16.643095240000001</v>
      </c>
    </row>
    <row r="31" spans="1:10" ht="15" thickTop="1" x14ac:dyDescent="0.35">
      <c r="E31" s="109"/>
    </row>
    <row r="33" spans="1:10" ht="20" x14ac:dyDescent="0.4">
      <c r="A33" s="111" t="s">
        <v>74</v>
      </c>
    </row>
    <row r="34" spans="1:10" x14ac:dyDescent="0.35">
      <c r="A34" s="109"/>
      <c r="B34" s="109"/>
      <c r="C34" s="109"/>
      <c r="D34" s="109"/>
      <c r="E34" s="109"/>
    </row>
    <row r="35" spans="1:10" ht="20.149999999999999" customHeight="1" thickBot="1" x14ac:dyDescent="0.4">
      <c r="A35" s="112"/>
      <c r="B35" s="118">
        <v>1</v>
      </c>
      <c r="C35" s="118">
        <v>2</v>
      </c>
      <c r="D35" s="118">
        <v>3</v>
      </c>
      <c r="E35" s="118">
        <v>4</v>
      </c>
      <c r="F35" s="118">
        <v>5</v>
      </c>
      <c r="G35" s="118">
        <v>6</v>
      </c>
      <c r="H35" s="118">
        <v>7</v>
      </c>
      <c r="I35" s="118">
        <v>8</v>
      </c>
      <c r="J35" s="118">
        <v>9</v>
      </c>
    </row>
    <row r="36" spans="1:10" ht="25.4" customHeight="1" x14ac:dyDescent="0.35">
      <c r="A36" s="119" t="s">
        <v>75</v>
      </c>
      <c r="B36" s="120">
        <v>173714129.45999986</v>
      </c>
      <c r="C36" s="121">
        <v>120756778.97000019</v>
      </c>
      <c r="D36" s="121">
        <v>655.29</v>
      </c>
      <c r="E36" s="121">
        <v>386880158.70000011</v>
      </c>
      <c r="F36" s="121">
        <v>0</v>
      </c>
      <c r="G36" s="121">
        <v>74603409.13000004</v>
      </c>
      <c r="H36" s="121">
        <v>404162328.57999986</v>
      </c>
      <c r="I36" s="121">
        <v>186135830.58000001</v>
      </c>
      <c r="J36" s="122">
        <v>0</v>
      </c>
    </row>
    <row r="37" spans="1:10" ht="25.4" customHeight="1" x14ac:dyDescent="0.35">
      <c r="A37" s="123" t="s">
        <v>76</v>
      </c>
      <c r="B37" s="124">
        <v>269792977.02999991</v>
      </c>
      <c r="C37" s="125">
        <v>153847575.41999993</v>
      </c>
      <c r="D37" s="125">
        <v>111020</v>
      </c>
      <c r="E37" s="125">
        <v>416648100.84000009</v>
      </c>
      <c r="F37" s="125">
        <v>3000000</v>
      </c>
      <c r="G37" s="125">
        <v>130586537.02</v>
      </c>
      <c r="H37" s="125">
        <v>438336393.50999999</v>
      </c>
      <c r="I37" s="125">
        <v>199100270.31</v>
      </c>
      <c r="J37" s="126">
        <v>0</v>
      </c>
    </row>
    <row r="38" spans="1:10" ht="25.4" customHeight="1" x14ac:dyDescent="0.35">
      <c r="A38" s="123" t="s">
        <v>77</v>
      </c>
      <c r="B38" s="124">
        <f t="shared" ref="B38:J39" si="2">B36/1000000</f>
        <v>173.71412945999987</v>
      </c>
      <c r="C38" s="125">
        <f t="shared" si="2"/>
        <v>120.7567789700002</v>
      </c>
      <c r="D38" s="125">
        <f t="shared" si="2"/>
        <v>6.5529E-4</v>
      </c>
      <c r="E38" s="125">
        <f t="shared" si="2"/>
        <v>386.88015870000009</v>
      </c>
      <c r="F38" s="125">
        <f t="shared" si="2"/>
        <v>0</v>
      </c>
      <c r="G38" s="125">
        <f t="shared" si="2"/>
        <v>74.603409130000045</v>
      </c>
      <c r="H38" s="125">
        <f t="shared" si="2"/>
        <v>404.16232857999984</v>
      </c>
      <c r="I38" s="125">
        <f t="shared" si="2"/>
        <v>186.13583058</v>
      </c>
      <c r="J38" s="126">
        <f t="shared" si="2"/>
        <v>0</v>
      </c>
    </row>
    <row r="39" spans="1:10" ht="25.4" customHeight="1" thickBot="1" x14ac:dyDescent="0.4">
      <c r="A39" s="127" t="s">
        <v>78</v>
      </c>
      <c r="B39" s="128">
        <f t="shared" si="2"/>
        <v>269.79297702999992</v>
      </c>
      <c r="C39" s="129">
        <f t="shared" si="2"/>
        <v>153.84757541999994</v>
      </c>
      <c r="D39" s="129">
        <f t="shared" si="2"/>
        <v>0.11101999999999999</v>
      </c>
      <c r="E39" s="129">
        <f t="shared" si="2"/>
        <v>416.6481008400001</v>
      </c>
      <c r="F39" s="129">
        <f t="shared" si="2"/>
        <v>3</v>
      </c>
      <c r="G39" s="129">
        <f t="shared" si="2"/>
        <v>130.58653702000001</v>
      </c>
      <c r="H39" s="129">
        <f t="shared" si="2"/>
        <v>438.33639350999999</v>
      </c>
      <c r="I39" s="129">
        <f t="shared" si="2"/>
        <v>199.10027031000001</v>
      </c>
      <c r="J39" s="130">
        <f t="shared" si="2"/>
        <v>0</v>
      </c>
    </row>
    <row r="40" spans="1:10" ht="15" thickTop="1" x14ac:dyDescent="0.35"/>
    <row r="42" spans="1:10" ht="20" x14ac:dyDescent="0.4">
      <c r="A42" s="111" t="s">
        <v>79</v>
      </c>
    </row>
    <row r="43" spans="1:10" x14ac:dyDescent="0.35">
      <c r="A43" s="109"/>
      <c r="B43" s="109"/>
      <c r="C43" s="109"/>
      <c r="D43" s="109"/>
      <c r="E43" s="109"/>
    </row>
    <row r="44" spans="1:10" ht="25.4" customHeight="1" x14ac:dyDescent="0.35">
      <c r="A44" s="131" t="s">
        <v>79</v>
      </c>
      <c r="B44" s="132">
        <f>F30</f>
        <v>874.30663160999984</v>
      </c>
    </row>
    <row r="45" spans="1:10" ht="25.4" customHeight="1" thickBot="1" x14ac:dyDescent="0.4">
      <c r="A45" s="127" t="s">
        <v>80</v>
      </c>
      <c r="B45" s="133">
        <f>G30</f>
        <v>16.643095240000001</v>
      </c>
    </row>
    <row r="46" spans="1:10" ht="15" thickTop="1" x14ac:dyDescent="0.35"/>
  </sheetData>
  <sheetProtection algorithmName="SHA-512" hashValue="8GsVwdYq1VxLYAbbGwzzq/IF4rtz1LrbKmXxdoMZZD6GhVIzfyNR/xNYtVf5GVyZ7QIPK8UhcF3S93VE7N7igw==" saltValue="344atQk/wlt8wAMwZKO3jA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5</vt:i4>
      </vt:variant>
    </vt:vector>
  </HeadingPairs>
  <TitlesOfParts>
    <vt:vector size="5" baseType="lpstr">
      <vt:lpstr>Diba</vt:lpstr>
      <vt:lpstr>DibaAltres</vt:lpstr>
      <vt:lpstr>GrIngressos</vt:lpstr>
      <vt:lpstr>GrDespeses</vt:lpstr>
      <vt:lpstr>CGrafics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VAZQUEZ GALLARDO, ESTHER</dc:creator>
  <cp:lastModifiedBy>GUERRERO VALVERDE, ANA MARIA</cp:lastModifiedBy>
  <dcterms:created xsi:type="dcterms:W3CDTF">2024-02-06T12:04:18Z</dcterms:created>
  <dcterms:modified xsi:type="dcterms:W3CDTF">2024-02-06T12:49:49Z</dcterms:modified>
</cp:coreProperties>
</file>