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0572833F-4EE7-4B4C-AE71-5DC0F4546CDC}" xr6:coauthVersionLast="47" xr6:coauthVersionMax="47" xr10:uidLastSave="{00000000-0000-0000-0000-000000000000}"/>
  <bookViews>
    <workbookView xWindow="-110" yWindow="-110" windowWidth="19420" windowHeight="10420" xr2:uid="{7FCA188E-8B47-499F-A411-048AFDE82F1C}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externalReferences>
    <externalReference r:id="rId6"/>
  </externalReference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3">GrDespeses!$A$1:$L$84</definedName>
    <definedName name="_xlnm.Print_Area" localSheetId="2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8" i="5" l="1"/>
  <c r="B59" i="5"/>
  <c r="B47" i="5"/>
  <c r="I44" i="5"/>
  <c r="G44" i="5"/>
  <c r="H44" i="5"/>
  <c r="K43" i="5"/>
  <c r="K42" i="5"/>
  <c r="E44" i="5"/>
  <c r="D44" i="5"/>
  <c r="F41" i="5"/>
  <c r="D41" i="5"/>
  <c r="G41" i="5"/>
  <c r="K41" i="5" s="1"/>
  <c r="K40" i="5"/>
  <c r="E41" i="5"/>
  <c r="K39" i="5"/>
  <c r="I41" i="5"/>
  <c r="H41" i="5"/>
  <c r="I38" i="5"/>
  <c r="K37" i="5"/>
  <c r="G38" i="5"/>
  <c r="K36" i="5"/>
  <c r="K35" i="5"/>
  <c r="K34" i="5"/>
  <c r="K33" i="5"/>
  <c r="H38" i="5"/>
  <c r="F38" i="5"/>
  <c r="E38" i="5"/>
  <c r="D38" i="5"/>
  <c r="D47" i="5" s="1"/>
  <c r="D22" i="5"/>
  <c r="K21" i="5"/>
  <c r="I22" i="5"/>
  <c r="I56" i="5" s="1"/>
  <c r="H22" i="5"/>
  <c r="G22" i="5"/>
  <c r="G56" i="5" s="1"/>
  <c r="F22" i="5"/>
  <c r="E22" i="5"/>
  <c r="I19" i="5"/>
  <c r="G19" i="5"/>
  <c r="G55" i="5" s="1"/>
  <c r="H19" i="5"/>
  <c r="H55" i="5" s="1"/>
  <c r="K18" i="5"/>
  <c r="K17" i="5"/>
  <c r="E19" i="5"/>
  <c r="D19" i="5"/>
  <c r="D55" i="5" s="1"/>
  <c r="D16" i="5"/>
  <c r="K15" i="5"/>
  <c r="K14" i="5"/>
  <c r="K13" i="5"/>
  <c r="F16" i="5"/>
  <c r="I16" i="5"/>
  <c r="H16" i="5"/>
  <c r="G16" i="5"/>
  <c r="K11" i="5"/>
  <c r="E16" i="5"/>
  <c r="K7" i="5"/>
  <c r="K70" i="4"/>
  <c r="B25" i="4"/>
  <c r="E22" i="4"/>
  <c r="D22" i="4"/>
  <c r="K21" i="4"/>
  <c r="I22" i="4"/>
  <c r="H22" i="4"/>
  <c r="G22" i="4"/>
  <c r="F22" i="4"/>
  <c r="K22" i="4" s="1"/>
  <c r="I19" i="4"/>
  <c r="H19" i="4"/>
  <c r="G19" i="4"/>
  <c r="K18" i="4"/>
  <c r="F19" i="4"/>
  <c r="E19" i="4"/>
  <c r="D19" i="4"/>
  <c r="K19" i="4" s="1"/>
  <c r="D16" i="4"/>
  <c r="K15" i="4"/>
  <c r="K14" i="4"/>
  <c r="K13" i="4"/>
  <c r="F16" i="4"/>
  <c r="K11" i="4"/>
  <c r="I16" i="4"/>
  <c r="I25" i="4" s="1"/>
  <c r="H16" i="4"/>
  <c r="G16" i="4"/>
  <c r="E16" i="4"/>
  <c r="E25" i="4" s="1"/>
  <c r="K7" i="4"/>
  <c r="L84" i="3"/>
  <c r="L84" i="2"/>
  <c r="B45" i="1"/>
  <c r="B44" i="1"/>
  <c r="B24" i="1"/>
  <c r="B23" i="1"/>
  <c r="G25" i="4" l="1"/>
  <c r="D25" i="4"/>
  <c r="K25" i="4" s="1"/>
  <c r="F25" i="4"/>
  <c r="G47" i="5"/>
  <c r="I55" i="5"/>
  <c r="I47" i="5"/>
  <c r="D56" i="5"/>
  <c r="K38" i="5"/>
  <c r="I54" i="5"/>
  <c r="I25" i="5"/>
  <c r="I59" i="5" s="1"/>
  <c r="H25" i="4"/>
  <c r="D54" i="5"/>
  <c r="E56" i="5"/>
  <c r="F54" i="5"/>
  <c r="K16" i="5"/>
  <c r="K22" i="5"/>
  <c r="H47" i="5"/>
  <c r="E47" i="5"/>
  <c r="E54" i="5"/>
  <c r="E25" i="5"/>
  <c r="E55" i="5"/>
  <c r="H25" i="5"/>
  <c r="H54" i="5"/>
  <c r="H56" i="5"/>
  <c r="G25" i="5"/>
  <c r="G59" i="5" s="1"/>
  <c r="G54" i="5"/>
  <c r="K16" i="4"/>
  <c r="F19" i="5"/>
  <c r="F25" i="5" s="1"/>
  <c r="F44" i="5"/>
  <c r="K44" i="5" s="1"/>
  <c r="D25" i="5"/>
  <c r="D59" i="5" s="1"/>
  <c r="K12" i="5"/>
  <c r="K20" i="5"/>
  <c r="K20" i="4"/>
  <c r="K12" i="4"/>
  <c r="K17" i="4"/>
  <c r="E59" i="5" l="1"/>
  <c r="K25" i="5"/>
  <c r="H59" i="5"/>
  <c r="F56" i="5"/>
  <c r="F47" i="5"/>
  <c r="K47" i="5" s="1"/>
  <c r="F55" i="5"/>
  <c r="K19" i="5"/>
  <c r="F59" i="5" l="1"/>
</calcChain>
</file>

<file path=xl/sharedStrings.xml><?xml version="1.0" encoding="utf-8"?>
<sst xmlns="http://schemas.openxmlformats.org/spreadsheetml/2006/main" count="141" uniqueCount="83">
  <si>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</si>
  <si>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</si>
  <si>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</si>
  <si>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</si>
  <si>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</si>
  <si>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</si>
  <si>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</si>
  <si>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</si>
  <si>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</si>
  <si>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</si>
  <si>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</si>
  <si>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</si>
  <si>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</si>
  <si>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</si>
  <si>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</si>
  <si>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</si>
  <si>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</si>
  <si>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</si>
  <si>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</si>
  <si>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</si>
  <si>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</si>
  <si>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</si>
  <si>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</si>
  <si>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</si>
  <si>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</si>
  <si>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</si>
  <si>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</si>
  <si>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</si>
  <si>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</si>
  <si>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</si>
  <si>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</si>
  <si>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</si>
  <si>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</si>
  <si>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</si>
  <si>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</si>
  <si>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</si>
  <si>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</si>
  <si>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</si>
  <si>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</si>
  <si>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</si>
  <si>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</si>
  <si>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</si>
  <si>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</si>
  <si>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</si>
  <si>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</si>
  <si>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</si>
  <si>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</si>
  <si>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</si>
  <si>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</si>
  <si>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</si>
  <si>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</si>
  <si>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</si>
  <si>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</si>
  <si>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</si>
  <si>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</si>
  <si>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</si>
  <si>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</si>
  <si>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</si>
  <si>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</si>
  <si>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</si>
  <si>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</si>
  <si>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</si>
  <si>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</si>
  <si>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</si>
  <si>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</si>
  <si>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</si>
  <si>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</si>
  <si>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</si>
  <si>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</si>
  <si>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</si>
  <si>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</si>
  <si>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</si>
  <si>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</si>
  <si>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</si>
  <si>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</si>
  <si>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</si>
  <si>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</si>
  <si>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</si>
  <si>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</si>
  <si>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</si>
  <si>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</si>
  <si>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31 de desembre de 2023</t>
  </si>
  <si>
    <t>liquidació del 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</si>
</sst>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8" fillId="0" borderId="26" xfId="0" applyFont="1" applyBorder="1" applyAlignment="1">
      <alignment horizontal="center" wrapText="1"/>
    </xf>
    <xf numFmtId="165" fontId="8" fillId="0" borderId="26" xfId="0" applyNumberFormat="1" applyFont="1" applyBorder="1" applyAlignment="1">
      <alignment horizontal="center" wrapText="1"/>
    </xf>
    <xf numFmtId="165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0" fillId="0" borderId="28" xfId="0" applyBorder="1" applyAlignment="1">
      <alignment horizontal="left" inden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165" fontId="21" fillId="0" borderId="3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5" fontId="21" fillId="0" borderId="35" xfId="0" applyNumberFormat="1" applyFont="1" applyBorder="1"/>
    <xf numFmtId="165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5" fontId="23" fillId="0" borderId="40" xfId="0" applyNumberFormat="1" applyFont="1" applyBorder="1"/>
    <xf numFmtId="165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5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/>
    <xf numFmtId="165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48" xfId="0" applyNumberFormat="1" applyFont="1" applyBorder="1"/>
    <xf numFmtId="165" fontId="21" fillId="0" borderId="49" xfId="0" applyNumberFormat="1" applyFont="1" applyBorder="1"/>
    <xf numFmtId="165" fontId="21" fillId="0" borderId="50" xfId="0" applyNumberFormat="1" applyFont="1" applyBorder="1"/>
    <xf numFmtId="165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53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54" xfId="0" applyNumberFormat="1" applyFont="1" applyBorder="1"/>
    <xf numFmtId="165" fontId="21" fillId="0" borderId="34" xfId="0" applyNumberFormat="1" applyFont="1" applyBorder="1"/>
    <xf numFmtId="165" fontId="21" fillId="0" borderId="55" xfId="0" applyNumberFormat="1" applyFont="1" applyBorder="1"/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41" xfId="0" applyNumberFormat="1" applyFont="1" applyBorder="1"/>
    <xf numFmtId="165" fontId="21" fillId="0" borderId="58" xfId="0" applyNumberFormat="1" applyFont="1" applyBorder="1"/>
    <xf numFmtId="165" fontId="23" fillId="0" borderId="42" xfId="0" applyNumberFormat="1" applyFont="1" applyBorder="1"/>
    <xf numFmtId="165" fontId="21" fillId="0" borderId="59" xfId="0" applyNumberFormat="1" applyFont="1" applyBorder="1"/>
    <xf numFmtId="165" fontId="21" fillId="0" borderId="47" xfId="0" applyNumberFormat="1" applyFont="1" applyBorder="1"/>
    <xf numFmtId="165" fontId="21" fillId="0" borderId="60" xfId="0" applyNumberFormat="1" applyFont="1" applyBorder="1"/>
    <xf numFmtId="4" fontId="21" fillId="0" borderId="0" xfId="0" applyNumberFormat="1" applyFont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1.087,44</c:v>
                  </c:pt>
                  <c:pt idx="1">
                    <c:v>1.674,51</c:v>
                  </c:pt>
                  <c:pt idx="2">
                    <c:v>1.150,06</c:v>
                  </c:pt>
                  <c:pt idx="3">
                    <c:v>1.129,34</c:v>
                  </c:pt>
                  <c:pt idx="4">
                    <c:v>20,72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1087.4349999999999</c:v>
                </c:pt>
                <c:pt idx="1">
                  <c:v>1674.5142094799999</c:v>
                </c:pt>
                <c:pt idx="2">
                  <c:v>1150.0614266499999</c:v>
                </c:pt>
                <c:pt idx="3">
                  <c:v>1129.3385763399999</c:v>
                </c:pt>
                <c:pt idx="4">
                  <c:v>20.722850310000002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A-44EC-AD94-081344163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170.10761430000002</c:v>
                </c:pt>
                <c:pt idx="1">
                  <c:v>94.727254049999999</c:v>
                </c:pt>
                <c:pt idx="2">
                  <c:v>11.222662460000002</c:v>
                </c:pt>
                <c:pt idx="3">
                  <c:v>655.68805962999977</c:v>
                </c:pt>
                <c:pt idx="4">
                  <c:v>15.175837830000001</c:v>
                </c:pt>
                <c:pt idx="5">
                  <c:v>0.2709098499999999</c:v>
                </c:pt>
                <c:pt idx="6">
                  <c:v>12.89255769</c:v>
                </c:pt>
                <c:pt idx="7">
                  <c:v>189.97653084000001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0-4ECD-B58B-AEEB70977E50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156.685</c:v>
                </c:pt>
                <c:pt idx="1">
                  <c:v>105.08</c:v>
                </c:pt>
                <c:pt idx="2">
                  <c:v>4.6660000000000004</c:v>
                </c:pt>
                <c:pt idx="3">
                  <c:v>653.81981787999973</c:v>
                </c:pt>
                <c:pt idx="4">
                  <c:v>2.9529999999999998</c:v>
                </c:pt>
                <c:pt idx="5">
                  <c:v>0</c:v>
                </c:pt>
                <c:pt idx="6">
                  <c:v>9.8001540300000016</c:v>
                </c:pt>
                <c:pt idx="7">
                  <c:v>741.51023757000007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0-4ECD-B58B-AEEB70977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0A0-48DE-9AAF-53A85C640BCC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0A0-48DE-9AAF-53A85C640BCC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0-48DE-9AAF-53A85C640BCC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0-48DE-9AAF-53A85C640BCC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1129.3385763399999</c:v>
                </c:pt>
                <c:pt idx="1">
                  <c:v>20.722850310000002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A0-48DE-9AAF-53A85C640BCC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1.087,44</c:v>
                  </c:pt>
                  <c:pt idx="1">
                    <c:v>1.674,51</c:v>
                  </c:pt>
                  <c:pt idx="2">
                    <c:v>1.451,92</c:v>
                  </c:pt>
                  <c:pt idx="3">
                    <c:v>1.184,59</c:v>
                  </c:pt>
                  <c:pt idx="4">
                    <c:v>1.180,68</c:v>
                  </c:pt>
                  <c:pt idx="5">
                    <c:v>3,91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1087.4349999999999</c:v>
                </c:pt>
                <c:pt idx="1">
                  <c:v>1674.5142094800001</c:v>
                </c:pt>
                <c:pt idx="2">
                  <c:v>1451.9190964999998</c:v>
                </c:pt>
                <c:pt idx="3">
                  <c:v>1184.5893893999998</c:v>
                </c:pt>
                <c:pt idx="4">
                  <c:v>1180.6766089399998</c:v>
                </c:pt>
                <c:pt idx="5">
                  <c:v>3.9127804599999996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5-4544-8B79-29B8A606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237.67078009999983</c:v>
                </c:pt>
                <c:pt idx="1">
                  <c:v>129.81944731000004</c:v>
                </c:pt>
                <c:pt idx="2">
                  <c:v>9.2419999999999991E-4</c:v>
                </c:pt>
                <c:pt idx="3">
                  <c:v>444.89190761999993</c:v>
                </c:pt>
                <c:pt idx="4">
                  <c:v>0</c:v>
                </c:pt>
                <c:pt idx="5">
                  <c:v>82.322637320000041</c:v>
                </c:pt>
                <c:pt idx="6">
                  <c:v>363.49739562999991</c:v>
                </c:pt>
                <c:pt idx="7">
                  <c:v>193.71600432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F-4B60-B73D-F462E6F318C0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269.79297703000009</c:v>
                </c:pt>
                <c:pt idx="1">
                  <c:v>154.56067586999995</c:v>
                </c:pt>
                <c:pt idx="2">
                  <c:v>0.11101999999999999</c:v>
                </c:pt>
                <c:pt idx="3">
                  <c:v>467.4767058000001</c:v>
                </c:pt>
                <c:pt idx="4">
                  <c:v>3</c:v>
                </c:pt>
                <c:pt idx="5">
                  <c:v>130.33015838</c:v>
                </c:pt>
                <c:pt idx="6">
                  <c:v>450.14240208999996</c:v>
                </c:pt>
                <c:pt idx="7">
                  <c:v>199.10027031000001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AF-4B60-B73D-F462E6F31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0A-4A16-872A-36BF2A805829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0A-4A16-872A-36BF2A805829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0A-4A16-872A-36BF2A805829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0A-4A16-872A-36BF2A805829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1180.6766089399998</c:v>
                </c:pt>
                <c:pt idx="1">
                  <c:v>3.9127804599999996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0A-4A16-872A-36BF2A805829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1CB32688-1CDE-4EC2-8C41-70264063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D8128FBA-7043-471A-BA25-3938ACD1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8EA1C1F9-63F2-4103-921C-ADEF040F3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2350150A-31FF-488F-BEE8-4B39A9414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2D84A374-C8A8-41A5-BA95-DCCAD5F62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59000048-7FB9-495F-9CB4-3D844782CD9D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C53830C3-E1AC-44C2-B8BE-D7905F6B6D0A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DE3A7B43-CB52-4176-8469-14973ED08F34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A0E5DB9A-20D4-4C08-9B54-2FA6A406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9B1D96EC-089C-4270-8260-104EE98A8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8C1DEC95-9856-4798-B286-F2669A620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00BC2909-7151-4DC2-B268-5B8E38793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2EEADF3F-7951-45BC-B9D5-6FC6527FE4D7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E131BC8F-A529-405C-9D19-A116650AD3D5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B7F9B105-DE7E-4C1F-A7C4-A58E2EC5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B026A662-4070-421E-9D5B-6EF42C06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Dades\Tec1\Comptabilitat\CPressupostaria\Historics\Estats2023&#183;12Desembre.xlsm" TargetMode="External"/><Relationship Id="rId1" Type="http://schemas.openxmlformats.org/officeDocument/2006/relationships/externalLinkPath" Target="Estats2023&#183;12Des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Serveis Generals i Transició Digital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liquidació del pressupost</v>
          </cell>
        </row>
        <row r="13">
          <cell r="C13" t="str">
            <v>liquidació</v>
          </cell>
        </row>
        <row r="16">
          <cell r="C16" t="str">
            <v>31 de desembre de 2023</v>
          </cell>
        </row>
        <row r="19">
          <cell r="C19">
            <v>45291</v>
          </cell>
        </row>
        <row r="20">
          <cell r="C20">
            <v>31</v>
          </cell>
        </row>
        <row r="21">
          <cell r="C21">
            <v>12</v>
          </cell>
        </row>
        <row r="22">
          <cell r="C22">
            <v>2023</v>
          </cell>
        </row>
        <row r="23">
          <cell r="C23" t="str">
            <v/>
          </cell>
        </row>
        <row r="24">
          <cell r="C24">
            <v>45329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F40" t="str">
            <v>estat d'ingressos i despeses</v>
          </cell>
        </row>
        <row r="41">
          <cell r="B41">
            <v>2</v>
          </cell>
          <cell r="C41" t="str">
            <v>pressupost d'exercicis tancats</v>
          </cell>
          <cell r="F41" t="str">
            <v>estat d'ingressos i despeses</v>
          </cell>
        </row>
        <row r="42">
          <cell r="B42">
            <v>3</v>
          </cell>
          <cell r="C42" t="str">
            <v>comparatiu amb l'exercici 2022</v>
          </cell>
          <cell r="F42" t="str">
            <v>estat d'ingressos i despeses</v>
          </cell>
        </row>
        <row r="43">
          <cell r="B43">
            <v>4</v>
          </cell>
          <cell r="C43" t="str">
            <v>moviments de tresoreria</v>
          </cell>
          <cell r="F43" t="str">
            <v>pressupostaris / no pressupostaris</v>
          </cell>
        </row>
        <row r="44">
          <cell r="B44">
            <v>5</v>
          </cell>
          <cell r="C44" t="str">
            <v>conceptes no pressupostaris</v>
          </cell>
          <cell r="F44" t="str">
            <v>saldos deutors / saldos creditors</v>
          </cell>
        </row>
        <row r="45">
          <cell r="B45">
            <v>6</v>
          </cell>
          <cell r="C45" t="str">
            <v>liquidació del pressupost</v>
          </cell>
        </row>
        <row r="46">
          <cell r="B46">
            <v>7</v>
          </cell>
          <cell r="C46" t="str">
            <v>romanent líquid de tresoreria</v>
          </cell>
        </row>
        <row r="47">
          <cell r="B47">
            <v>7.01</v>
          </cell>
          <cell r="C47" t="str">
            <v>quadre de comandament</v>
          </cell>
        </row>
        <row r="48">
          <cell r="B48">
            <v>7.01</v>
          </cell>
          <cell r="C48" t="str">
            <v>altres dades de tancament</v>
          </cell>
        </row>
        <row r="49">
          <cell r="B49">
            <v>7.01</v>
          </cell>
          <cell r="C49" t="str">
            <v>pressupost dels organismes autònoms</v>
          </cell>
          <cell r="F49" t="str">
            <v>estat d'ingressos i despeses</v>
          </cell>
        </row>
        <row r="50">
          <cell r="B50">
            <v>7.01</v>
          </cell>
          <cell r="C50" t="str">
            <v>pressupost de consorcis</v>
          </cell>
          <cell r="F50" t="str">
            <v>estat d'ingressos i despeses</v>
          </cell>
        </row>
        <row r="51">
          <cell r="B51">
            <v>7.01</v>
          </cell>
          <cell r="C51" t="str">
            <v>liquidació del pressupost - ingressos</v>
          </cell>
          <cell r="F51" t="str">
            <v>per àrea i direcció/gerència</v>
          </cell>
        </row>
        <row r="52">
          <cell r="B52">
            <v>7.01</v>
          </cell>
          <cell r="C52" t="str">
            <v>liquidació del pressupost - despeses</v>
          </cell>
          <cell r="F52" t="str">
            <v>per àrea i direcció/gerència</v>
          </cell>
        </row>
        <row r="53">
          <cell r="B53">
            <v>7.01</v>
          </cell>
          <cell r="C53" t="str">
            <v>romanents de crèdit</v>
          </cell>
          <cell r="F53" t="str">
            <v>per àrea i direcció/gerència</v>
          </cell>
        </row>
        <row r="54">
          <cell r="B54">
            <v>7.01</v>
          </cell>
          <cell r="C54" t="str">
            <v>despeses d'anys anteriors</v>
          </cell>
          <cell r="F54" t="str">
            <v>per àrea i direcció/gerència</v>
          </cell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S</v>
          </cell>
        </row>
        <row r="34">
          <cell r="C34" t="str">
            <v>S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N</v>
          </cell>
        </row>
        <row r="48">
          <cell r="C48" t="str">
            <v>N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>
        <row r="8">
          <cell r="B8" t="str">
            <v>Previsions inicials</v>
          </cell>
          <cell r="C8" t="str">
            <v>Previsions definitives</v>
          </cell>
          <cell r="D8" t="str">
            <v>Drets reconeguts nets</v>
          </cell>
          <cell r="E8" t="str">
            <v>Cobraments realitzats</v>
          </cell>
          <cell r="F8" t="str">
            <v>Pendent de cobrament</v>
          </cell>
        </row>
        <row r="9">
          <cell r="B9">
            <v>1087.4349999999999</v>
          </cell>
          <cell r="C9">
            <v>1674.5142094799999</v>
          </cell>
          <cell r="D9">
            <v>1150.0614266499999</v>
          </cell>
          <cell r="E9">
            <v>1129.3385763399999</v>
          </cell>
          <cell r="F9">
            <v>20.722850310000002</v>
          </cell>
        </row>
        <row r="17">
          <cell r="B17">
            <v>170.10761430000002</v>
          </cell>
          <cell r="C17">
            <v>94.727254049999999</v>
          </cell>
          <cell r="D17">
            <v>11.222662460000002</v>
          </cell>
          <cell r="E17">
            <v>655.68805962999977</v>
          </cell>
          <cell r="F17">
            <v>15.175837830000001</v>
          </cell>
          <cell r="G17">
            <v>0.2709098499999999</v>
          </cell>
          <cell r="H17">
            <v>12.89255769</v>
          </cell>
          <cell r="I17">
            <v>189.97653084000001</v>
          </cell>
          <cell r="J17">
            <v>0</v>
          </cell>
        </row>
        <row r="18">
          <cell r="B18">
            <v>156.685</v>
          </cell>
          <cell r="C18">
            <v>105.08</v>
          </cell>
          <cell r="D18">
            <v>4.6660000000000004</v>
          </cell>
          <cell r="E18">
            <v>653.81981787999973</v>
          </cell>
          <cell r="F18">
            <v>2.9529999999999998</v>
          </cell>
          <cell r="G18">
            <v>0</v>
          </cell>
          <cell r="H18">
            <v>9.8001540300000016</v>
          </cell>
          <cell r="I18">
            <v>741.51023757000007</v>
          </cell>
          <cell r="J18">
            <v>0</v>
          </cell>
        </row>
        <row r="23">
          <cell r="A23" t="str">
            <v>recaptació neta</v>
          </cell>
          <cell r="B23">
            <v>1129.3385763399999</v>
          </cell>
        </row>
        <row r="24">
          <cell r="A24" t="str">
            <v>pendent de cobrament</v>
          </cell>
          <cell r="B24">
            <v>20.722850310000002</v>
          </cell>
        </row>
        <row r="29">
          <cell r="B29" t="str">
            <v>Crèdits inicials</v>
          </cell>
          <cell r="C29" t="str">
            <v>Crèdits definitius</v>
          </cell>
          <cell r="D29" t="str">
            <v>Disposicions</v>
          </cell>
          <cell r="E29" t="str">
            <v>Obligacions reconegudes</v>
          </cell>
          <cell r="F29" t="str">
            <v>Pagaments realitzats</v>
          </cell>
          <cell r="G29" t="str">
            <v>Pendent de pagament</v>
          </cell>
        </row>
        <row r="30">
          <cell r="B30">
            <v>1087.4349999999999</v>
          </cell>
          <cell r="C30">
            <v>1674.5142094800001</v>
          </cell>
          <cell r="D30">
            <v>1451.9190964999998</v>
          </cell>
          <cell r="E30">
            <v>1184.5893893999998</v>
          </cell>
          <cell r="F30">
            <v>1180.6766089399998</v>
          </cell>
          <cell r="G30">
            <v>3.9127804599999996</v>
          </cell>
        </row>
        <row r="35">
          <cell r="B35">
            <v>1</v>
          </cell>
          <cell r="C35">
            <v>2</v>
          </cell>
          <cell r="D35">
            <v>3</v>
          </cell>
          <cell r="E35">
            <v>4</v>
          </cell>
          <cell r="F35">
            <v>5</v>
          </cell>
          <cell r="G35">
            <v>6</v>
          </cell>
          <cell r="H35">
            <v>7</v>
          </cell>
          <cell r="I35">
            <v>8</v>
          </cell>
          <cell r="J35">
            <v>9</v>
          </cell>
        </row>
        <row r="38">
          <cell r="B38">
            <v>237.67078009999983</v>
          </cell>
          <cell r="C38">
            <v>129.81944731000004</v>
          </cell>
          <cell r="D38">
            <v>9.2419999999999991E-4</v>
          </cell>
          <cell r="E38">
            <v>444.89190761999993</v>
          </cell>
          <cell r="F38">
            <v>0</v>
          </cell>
          <cell r="G38">
            <v>82.322637320000041</v>
          </cell>
          <cell r="H38">
            <v>363.49739562999991</v>
          </cell>
          <cell r="I38">
            <v>193.71600432</v>
          </cell>
          <cell r="J38">
            <v>0</v>
          </cell>
        </row>
        <row r="39">
          <cell r="B39">
            <v>269.79297703000009</v>
          </cell>
          <cell r="C39">
            <v>154.56067586999995</v>
          </cell>
          <cell r="D39">
            <v>0.11101999999999999</v>
          </cell>
          <cell r="E39">
            <v>467.4767058000001</v>
          </cell>
          <cell r="F39">
            <v>3</v>
          </cell>
          <cell r="G39">
            <v>130.33015838</v>
          </cell>
          <cell r="H39">
            <v>450.14240208999996</v>
          </cell>
          <cell r="I39">
            <v>199.10027031000001</v>
          </cell>
          <cell r="J39">
            <v>0</v>
          </cell>
        </row>
        <row r="44">
          <cell r="A44" t="str">
            <v>pagaments</v>
          </cell>
          <cell r="B44">
            <v>1180.6766089399998</v>
          </cell>
        </row>
        <row r="45">
          <cell r="A45" t="str">
            <v>pendent de pagament</v>
          </cell>
          <cell r="B45">
            <v>3.9127804599999996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45291</v>
          </cell>
          <cell r="E4">
            <v>45309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7F26-6FCD-44FA-AA74-DBB41BDC4692}">
  <sheetPr codeName="Hoja36"/>
  <dimension ref="A1:K68"/>
  <sheetViews>
    <sheetView showGridLines="0" tabSelected="1" workbookViewId="0">
      <pane ySplit="1" topLeftCell="A2" activePane="bottomLeft" state="frozen"/>
      <selection activeCell="C63" sqref="C63"/>
      <selection pane="bottomLeft" activeCell="L7" sqref="L7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34" t="s">
        <v>29</v>
      </c>
      <c r="B1" s="34"/>
      <c r="J1" s="35"/>
      <c r="K1" s="36"/>
    </row>
    <row r="2" spans="1:11" ht="18" x14ac:dyDescent="0.4">
      <c r="A2" s="34" t="s">
        <v>29</v>
      </c>
      <c r="B2" s="34"/>
      <c r="K2" s="37"/>
    </row>
    <row r="3" spans="1:11" ht="33" customHeight="1" thickBot="1" x14ac:dyDescent="0.55000000000000004">
      <c r="A3" s="38" t="s">
        <v>82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5">
      <c r="H5" t="s">
        <v>29</v>
      </c>
    </row>
    <row r="7" spans="1:11" ht="32.5" x14ac:dyDescent="0.65">
      <c r="A7" s="44" t="s">
        <v>1</v>
      </c>
      <c r="H7" s="45"/>
      <c r="I7" s="45"/>
      <c r="J7" s="45"/>
      <c r="K7" s="46" t="str">
        <f>nota1</f>
        <v xml:space="preserve"> </v>
      </c>
    </row>
    <row r="8" spans="1:11" ht="20.149999999999999" customHeight="1" thickBot="1" x14ac:dyDescent="0.7">
      <c r="A8" s="44"/>
      <c r="H8" s="45"/>
      <c r="I8" s="45"/>
      <c r="J8" s="45"/>
      <c r="K8" s="45"/>
    </row>
    <row r="9" spans="1:11" ht="40.4" customHeight="1" x14ac:dyDescent="0.35">
      <c r="A9" s="47" t="s">
        <v>32</v>
      </c>
      <c r="B9" s="48"/>
      <c r="D9" s="49" t="s">
        <v>58</v>
      </c>
      <c r="E9" s="49" t="s">
        <v>59</v>
      </c>
      <c r="F9" s="49" t="s">
        <v>60</v>
      </c>
      <c r="G9" s="49" t="s">
        <v>61</v>
      </c>
      <c r="H9" s="49" t="s">
        <v>62</v>
      </c>
      <c r="I9" s="49" t="s">
        <v>6</v>
      </c>
      <c r="J9" s="51"/>
      <c r="K9" s="52" t="s">
        <v>63</v>
      </c>
    </row>
    <row r="10" spans="1:11" ht="20.149999999999999" customHeight="1" thickBot="1" x14ac:dyDescent="0.3">
      <c r="A10" s="53"/>
      <c r="B10" s="53"/>
      <c r="D10" s="54" t="s">
        <v>39</v>
      </c>
      <c r="E10" s="54" t="s">
        <v>40</v>
      </c>
      <c r="F10" s="54" t="s">
        <v>64</v>
      </c>
      <c r="G10" s="54" t="s">
        <v>42</v>
      </c>
      <c r="H10" s="54" t="s">
        <v>43</v>
      </c>
      <c r="I10" s="54" t="s">
        <v>65</v>
      </c>
      <c r="J10" s="55"/>
      <c r="K10" s="54" t="s">
        <v>45</v>
      </c>
    </row>
    <row r="11" spans="1:11" ht="28.4" customHeight="1" x14ac:dyDescent="0.3">
      <c r="A11" s="56">
        <v>1</v>
      </c>
      <c r="B11" s="57" t="s">
        <v>66</v>
      </c>
      <c r="D11" s="72">
        <v>156685000</v>
      </c>
      <c r="E11" s="59">
        <v>0</v>
      </c>
      <c r="F11" s="60">
        <v>156685000</v>
      </c>
      <c r="G11" s="102">
        <v>170107614.30000001</v>
      </c>
      <c r="H11" s="59">
        <v>156002811.11000001</v>
      </c>
      <c r="I11" s="103">
        <v>14104803.189999999</v>
      </c>
      <c r="J11" s="62"/>
      <c r="K11" s="63">
        <f t="shared" ref="K11:K22" si="0">IF(F11=0,0,G11/F11)</f>
        <v>1.08566623671698</v>
      </c>
    </row>
    <row r="12" spans="1:11" ht="14" x14ac:dyDescent="0.3">
      <c r="A12" s="56">
        <v>2</v>
      </c>
      <c r="B12" s="57" t="s">
        <v>67</v>
      </c>
      <c r="D12" s="58">
        <v>105080000</v>
      </c>
      <c r="E12" s="59">
        <v>0</v>
      </c>
      <c r="F12" s="64">
        <v>105080000</v>
      </c>
      <c r="G12" s="104">
        <v>94727254.049999997</v>
      </c>
      <c r="H12" s="59">
        <v>94727254.049999997</v>
      </c>
      <c r="I12" s="103">
        <v>0</v>
      </c>
      <c r="J12" s="62"/>
      <c r="K12" s="63">
        <f t="shared" si="0"/>
        <v>0.90147748429767793</v>
      </c>
    </row>
    <row r="13" spans="1:11" ht="14" x14ac:dyDescent="0.3">
      <c r="A13" s="56">
        <v>3</v>
      </c>
      <c r="B13" s="57" t="s">
        <v>68</v>
      </c>
      <c r="D13" s="58">
        <v>4666000</v>
      </c>
      <c r="E13" s="59">
        <v>0</v>
      </c>
      <c r="F13" s="64">
        <v>4666000</v>
      </c>
      <c r="G13" s="104">
        <v>11222662.460000003</v>
      </c>
      <c r="H13" s="59">
        <v>8707253.3999999966</v>
      </c>
      <c r="I13" s="103">
        <v>2515409.0600000005</v>
      </c>
      <c r="J13" s="62"/>
      <c r="K13" s="63">
        <f t="shared" si="0"/>
        <v>2.4051998414059157</v>
      </c>
    </row>
    <row r="14" spans="1:11" ht="14" x14ac:dyDescent="0.3">
      <c r="A14" s="56">
        <v>4</v>
      </c>
      <c r="B14" s="57" t="s">
        <v>49</v>
      </c>
      <c r="D14" s="58">
        <v>622590300</v>
      </c>
      <c r="E14" s="59">
        <v>31229517.879999995</v>
      </c>
      <c r="F14" s="64">
        <v>653819817.87999976</v>
      </c>
      <c r="G14" s="104">
        <v>655688059.62999976</v>
      </c>
      <c r="H14" s="59">
        <v>652207501.37999988</v>
      </c>
      <c r="I14" s="103">
        <v>3480558.25</v>
      </c>
      <c r="J14" s="62"/>
      <c r="K14" s="63">
        <f t="shared" si="0"/>
        <v>1.0028574260047023</v>
      </c>
    </row>
    <row r="15" spans="1:11" ht="14.5" thickBot="1" x14ac:dyDescent="0.35">
      <c r="A15" s="73">
        <v>5</v>
      </c>
      <c r="B15" s="74" t="s">
        <v>69</v>
      </c>
      <c r="D15" s="75">
        <v>2953000</v>
      </c>
      <c r="E15" s="105">
        <v>0</v>
      </c>
      <c r="F15" s="106">
        <v>2953000</v>
      </c>
      <c r="G15" s="107">
        <v>15175837.83</v>
      </c>
      <c r="H15" s="105">
        <v>15033408.470000001</v>
      </c>
      <c r="I15" s="108">
        <v>142429.36000000002</v>
      </c>
      <c r="J15" s="62"/>
      <c r="K15" s="63">
        <f t="shared" si="0"/>
        <v>5.1391255773789366</v>
      </c>
    </row>
    <row r="16" spans="1:11" ht="14.5" thickBot="1" x14ac:dyDescent="0.35">
      <c r="A16" s="66"/>
      <c r="B16" s="67" t="s">
        <v>70</v>
      </c>
      <c r="C16" s="68"/>
      <c r="D16" s="69">
        <f t="shared" ref="D16:I16" si="1">SUM(D11:D15)</f>
        <v>891974300</v>
      </c>
      <c r="E16" s="69">
        <f t="shared" si="1"/>
        <v>31229517.879999995</v>
      </c>
      <c r="F16" s="109">
        <f t="shared" si="1"/>
        <v>923203817.87999976</v>
      </c>
      <c r="G16" s="69">
        <f>SUM(G11:G15)</f>
        <v>946921428.26999986</v>
      </c>
      <c r="H16" s="69">
        <f>SUM(H11:H15)</f>
        <v>926678228.40999997</v>
      </c>
      <c r="I16" s="69">
        <f t="shared" si="1"/>
        <v>20243199.859999999</v>
      </c>
      <c r="J16" s="70"/>
      <c r="K16" s="71">
        <f t="shared" si="0"/>
        <v>1.0256905462592909</v>
      </c>
    </row>
    <row r="17" spans="1:11" ht="28.4" customHeight="1" x14ac:dyDescent="0.3">
      <c r="A17" s="56">
        <v>6</v>
      </c>
      <c r="B17" s="57" t="s">
        <v>71</v>
      </c>
      <c r="D17" s="72">
        <v>0</v>
      </c>
      <c r="E17" s="59">
        <v>0</v>
      </c>
      <c r="F17" s="64">
        <v>0</v>
      </c>
      <c r="G17" s="104">
        <v>270909.84999999992</v>
      </c>
      <c r="H17" s="59">
        <v>216557.56999999998</v>
      </c>
      <c r="I17" s="103">
        <v>54352.28</v>
      </c>
      <c r="J17" s="62"/>
      <c r="K17" s="63">
        <f t="shared" si="0"/>
        <v>0</v>
      </c>
    </row>
    <row r="18" spans="1:11" ht="14.5" thickBot="1" x14ac:dyDescent="0.35">
      <c r="A18" s="73">
        <v>7</v>
      </c>
      <c r="B18" s="74" t="s">
        <v>53</v>
      </c>
      <c r="D18" s="75">
        <v>3670700</v>
      </c>
      <c r="E18" s="76">
        <v>6129454.0300000012</v>
      </c>
      <c r="F18" s="77">
        <v>9800154.0300000012</v>
      </c>
      <c r="G18" s="110">
        <v>12892557.689999999</v>
      </c>
      <c r="H18" s="76">
        <v>12757642.66</v>
      </c>
      <c r="I18" s="111">
        <v>134915.03</v>
      </c>
      <c r="J18" s="62"/>
      <c r="K18" s="63">
        <f t="shared" si="0"/>
        <v>1.3155464343247671</v>
      </c>
    </row>
    <row r="19" spans="1:11" ht="14.5" thickBot="1" x14ac:dyDescent="0.35">
      <c r="A19" s="66"/>
      <c r="B19" s="67" t="s">
        <v>72</v>
      </c>
      <c r="C19" s="68"/>
      <c r="D19" s="69">
        <f t="shared" ref="D19:I19" si="2">D17+D18</f>
        <v>3670700</v>
      </c>
      <c r="E19" s="69">
        <f t="shared" si="2"/>
        <v>6129454.0300000012</v>
      </c>
      <c r="F19" s="109">
        <f t="shared" si="2"/>
        <v>9800154.0300000012</v>
      </c>
      <c r="G19" s="69">
        <f>G17+G18</f>
        <v>13163467.539999999</v>
      </c>
      <c r="H19" s="69">
        <f>H17+H18</f>
        <v>12974200.23</v>
      </c>
      <c r="I19" s="69">
        <f t="shared" si="2"/>
        <v>189267.31</v>
      </c>
      <c r="J19" s="70"/>
      <c r="K19" s="71">
        <f t="shared" si="0"/>
        <v>1.3431898620883205</v>
      </c>
    </row>
    <row r="20" spans="1:11" ht="28.4" customHeight="1" x14ac:dyDescent="0.3">
      <c r="A20" s="56">
        <v>8</v>
      </c>
      <c r="B20" s="57" t="s">
        <v>55</v>
      </c>
      <c r="D20" s="72">
        <v>191790000</v>
      </c>
      <c r="E20" s="59">
        <v>549720237.57000005</v>
      </c>
      <c r="F20" s="64">
        <v>741510237.57000005</v>
      </c>
      <c r="G20" s="104">
        <v>189976530.84</v>
      </c>
      <c r="H20" s="59">
        <v>189686147.69999999</v>
      </c>
      <c r="I20" s="103">
        <v>290383.13999999996</v>
      </c>
      <c r="J20" s="62"/>
      <c r="K20" s="63">
        <f t="shared" si="0"/>
        <v>0.2562021685129679</v>
      </c>
    </row>
    <row r="21" spans="1:11" ht="18.75" customHeight="1" thickBot="1" x14ac:dyDescent="0.35">
      <c r="A21" s="73">
        <v>9</v>
      </c>
      <c r="B21" s="74" t="s">
        <v>56</v>
      </c>
      <c r="D21" s="75">
        <v>0</v>
      </c>
      <c r="E21" s="76">
        <v>0</v>
      </c>
      <c r="F21" s="77">
        <v>0</v>
      </c>
      <c r="G21" s="110">
        <v>0</v>
      </c>
      <c r="H21" s="76">
        <v>0</v>
      </c>
      <c r="I21" s="111">
        <v>0</v>
      </c>
      <c r="J21" s="62"/>
      <c r="K21" s="63">
        <f t="shared" si="0"/>
        <v>0</v>
      </c>
    </row>
    <row r="22" spans="1:11" ht="14.5" thickBot="1" x14ac:dyDescent="0.35">
      <c r="A22" s="66"/>
      <c r="B22" s="67" t="s">
        <v>73</v>
      </c>
      <c r="C22" s="68"/>
      <c r="D22" s="69">
        <f t="shared" ref="D22:I22" si="3">D20+D21</f>
        <v>191790000</v>
      </c>
      <c r="E22" s="69">
        <f t="shared" si="3"/>
        <v>549720237.57000005</v>
      </c>
      <c r="F22" s="109">
        <f t="shared" si="3"/>
        <v>741510237.57000005</v>
      </c>
      <c r="G22" s="69">
        <f>G20+G21</f>
        <v>189976530.84</v>
      </c>
      <c r="H22" s="69">
        <f>H20+H21</f>
        <v>189686147.69999999</v>
      </c>
      <c r="I22" s="69">
        <f t="shared" si="3"/>
        <v>290383.13999999996</v>
      </c>
      <c r="J22" s="70"/>
      <c r="K22" s="71">
        <f t="shared" si="0"/>
        <v>0.2562021685129679</v>
      </c>
    </row>
    <row r="23" spans="1:11" ht="14" x14ac:dyDescent="0.3">
      <c r="A23" s="79"/>
      <c r="B23" s="79"/>
      <c r="D23" s="80"/>
      <c r="E23" s="81"/>
      <c r="F23" s="82"/>
      <c r="G23" s="112"/>
      <c r="H23" s="81"/>
      <c r="I23" s="81"/>
      <c r="J23" s="62"/>
      <c r="K23" s="84"/>
    </row>
    <row r="24" spans="1:11" ht="13" thickBot="1" x14ac:dyDescent="0.3">
      <c r="D24" s="45"/>
      <c r="E24" s="45"/>
      <c r="F24" s="45"/>
      <c r="G24" s="45"/>
      <c r="H24" s="45"/>
      <c r="I24" s="45"/>
      <c r="J24" s="45"/>
      <c r="K24" s="85"/>
    </row>
    <row r="25" spans="1:11" ht="20.5" thickBot="1" x14ac:dyDescent="0.3">
      <c r="B25" s="86" t="s">
        <v>74</v>
      </c>
      <c r="D25" s="87">
        <f t="shared" ref="D25:I25" si="4">D16+D19+D22</f>
        <v>1087435000</v>
      </c>
      <c r="E25" s="87">
        <f t="shared" si="4"/>
        <v>587079209.48000002</v>
      </c>
      <c r="F25" s="87">
        <f t="shared" si="4"/>
        <v>1674514209.4799998</v>
      </c>
      <c r="G25" s="87">
        <f t="shared" si="4"/>
        <v>1150061426.6499999</v>
      </c>
      <c r="H25" s="87">
        <f t="shared" si="4"/>
        <v>1129338576.3399999</v>
      </c>
      <c r="I25" s="87">
        <f t="shared" si="4"/>
        <v>20722850.309999999</v>
      </c>
      <c r="J25" s="88"/>
      <c r="K25" s="89">
        <f>IF(F25=0,0,G25/F25)</f>
        <v>0.68680302629807932</v>
      </c>
    </row>
    <row r="26" spans="1:11" x14ac:dyDescent="0.25">
      <c r="F26" t="s">
        <v>29</v>
      </c>
    </row>
    <row r="29" spans="1:11" ht="32.5" x14ac:dyDescent="0.65">
      <c r="A29" s="44" t="s">
        <v>14</v>
      </c>
      <c r="I29" s="45"/>
      <c r="J29" s="45"/>
      <c r="K29" s="45"/>
    </row>
    <row r="30" spans="1:11" ht="20.149999999999999" customHeight="1" thickBot="1" x14ac:dyDescent="0.7">
      <c r="A30" s="44"/>
      <c r="I30" s="45"/>
      <c r="J30" s="45"/>
      <c r="K30" s="45"/>
    </row>
    <row r="31" spans="1:11" ht="40.4" customHeight="1" x14ac:dyDescent="0.35">
      <c r="A31" s="47" t="s">
        <v>32</v>
      </c>
      <c r="B31" s="48"/>
      <c r="D31" s="49" t="s">
        <v>58</v>
      </c>
      <c r="E31" s="49" t="s">
        <v>59</v>
      </c>
      <c r="F31" s="49" t="s">
        <v>60</v>
      </c>
      <c r="G31" s="49" t="s">
        <v>75</v>
      </c>
      <c r="H31" s="49" t="s">
        <v>76</v>
      </c>
      <c r="I31" s="50" t="s">
        <v>20</v>
      </c>
      <c r="J31" s="51"/>
      <c r="K31" s="52" t="s">
        <v>63</v>
      </c>
    </row>
    <row r="32" spans="1:11" ht="20.149999999999999" customHeight="1" thickBot="1" x14ac:dyDescent="0.3">
      <c r="A32" s="53"/>
      <c r="B32" s="53"/>
      <c r="D32" s="54" t="s">
        <v>39</v>
      </c>
      <c r="E32" s="54" t="s">
        <v>40</v>
      </c>
      <c r="F32" s="54" t="s">
        <v>64</v>
      </c>
      <c r="G32" s="54" t="s">
        <v>42</v>
      </c>
      <c r="H32" s="54" t="s">
        <v>43</v>
      </c>
      <c r="I32" s="54" t="s">
        <v>65</v>
      </c>
      <c r="J32" s="55"/>
      <c r="K32" s="54" t="s">
        <v>45</v>
      </c>
    </row>
    <row r="33" spans="1:11" ht="28.4" customHeight="1" x14ac:dyDescent="0.3">
      <c r="A33" s="56">
        <v>1</v>
      </c>
      <c r="B33" s="57" t="s">
        <v>46</v>
      </c>
      <c r="D33" s="58">
        <v>266800000.00000006</v>
      </c>
      <c r="E33" s="59">
        <v>2992977.03</v>
      </c>
      <c r="F33" s="60">
        <v>269792977.03000009</v>
      </c>
      <c r="G33" s="102">
        <v>236487989.63999984</v>
      </c>
      <c r="H33" s="59">
        <v>236486159.63999984</v>
      </c>
      <c r="I33" s="61">
        <v>1830</v>
      </c>
      <c r="J33" s="62"/>
      <c r="K33" s="63">
        <f t="shared" ref="K33:K44" si="5">IF(F33=0,0,G33/F33)</f>
        <v>0.87655354206534131</v>
      </c>
    </row>
    <row r="34" spans="1:11" ht="14" x14ac:dyDescent="0.3">
      <c r="A34" s="56">
        <v>2</v>
      </c>
      <c r="B34" s="57" t="s">
        <v>47</v>
      </c>
      <c r="D34" s="58">
        <v>127877300</v>
      </c>
      <c r="E34" s="59">
        <v>26683375.870000001</v>
      </c>
      <c r="F34" s="64">
        <v>154560675.86999995</v>
      </c>
      <c r="G34" s="104">
        <v>106397780.60000005</v>
      </c>
      <c r="H34" s="59">
        <v>106207337.76000002</v>
      </c>
      <c r="I34" s="65">
        <v>190442.83999999997</v>
      </c>
      <c r="J34" s="62"/>
      <c r="K34" s="63">
        <f t="shared" si="5"/>
        <v>0.68838842739980377</v>
      </c>
    </row>
    <row r="35" spans="1:11" ht="14" x14ac:dyDescent="0.3">
      <c r="A35" s="56">
        <v>3</v>
      </c>
      <c r="B35" s="57" t="s">
        <v>48</v>
      </c>
      <c r="D35" s="58">
        <v>111000</v>
      </c>
      <c r="E35" s="59">
        <v>20</v>
      </c>
      <c r="F35" s="64">
        <v>111020</v>
      </c>
      <c r="G35" s="104">
        <v>924.19999999999993</v>
      </c>
      <c r="H35" s="59">
        <v>924.19999999999993</v>
      </c>
      <c r="I35" s="65">
        <v>0</v>
      </c>
      <c r="J35" s="62"/>
      <c r="K35" s="63">
        <f t="shared" si="5"/>
        <v>8.3246261934786514E-3</v>
      </c>
    </row>
    <row r="36" spans="1:11" ht="14" x14ac:dyDescent="0.3">
      <c r="A36" s="56">
        <v>4</v>
      </c>
      <c r="B36" s="57" t="s">
        <v>49</v>
      </c>
      <c r="D36" s="58">
        <v>270688700</v>
      </c>
      <c r="E36" s="59">
        <v>196788005.80000001</v>
      </c>
      <c r="F36" s="64">
        <v>467476705.80000013</v>
      </c>
      <c r="G36" s="104">
        <v>371149664.5399999</v>
      </c>
      <c r="H36" s="59">
        <v>367972663.51999986</v>
      </c>
      <c r="I36" s="65">
        <v>3177001.0199999996</v>
      </c>
      <c r="J36" s="62"/>
      <c r="K36" s="63">
        <f t="shared" si="5"/>
        <v>0.79394258566284226</v>
      </c>
    </row>
    <row r="37" spans="1:11" ht="14.5" thickBot="1" x14ac:dyDescent="0.35">
      <c r="A37" s="73">
        <v>5</v>
      </c>
      <c r="B37" s="74" t="s">
        <v>50</v>
      </c>
      <c r="D37" s="75">
        <v>3000000</v>
      </c>
      <c r="E37" s="105">
        <v>0</v>
      </c>
      <c r="F37" s="106">
        <v>3000000</v>
      </c>
      <c r="G37" s="107">
        <v>0</v>
      </c>
      <c r="H37" s="105">
        <v>0</v>
      </c>
      <c r="I37" s="78">
        <v>0</v>
      </c>
      <c r="J37" s="62"/>
      <c r="K37" s="63">
        <f>IF(F37=0,0,G37/F37)</f>
        <v>0</v>
      </c>
    </row>
    <row r="38" spans="1:11" ht="14.5" thickBot="1" x14ac:dyDescent="0.35">
      <c r="A38" s="66"/>
      <c r="B38" s="67" t="s">
        <v>51</v>
      </c>
      <c r="C38" s="68"/>
      <c r="D38" s="69">
        <f t="shared" ref="D38:I38" si="6">SUM(D33:D37)</f>
        <v>668477000</v>
      </c>
      <c r="E38" s="69">
        <f t="shared" si="6"/>
        <v>226464378.70000002</v>
      </c>
      <c r="F38" s="109">
        <f t="shared" si="6"/>
        <v>894941378.70000017</v>
      </c>
      <c r="G38" s="69">
        <f t="shared" si="6"/>
        <v>714036358.97999978</v>
      </c>
      <c r="H38" s="69">
        <f t="shared" si="6"/>
        <v>710667085.11999965</v>
      </c>
      <c r="I38" s="69">
        <f t="shared" si="6"/>
        <v>3369273.8599999994</v>
      </c>
      <c r="J38" s="70"/>
      <c r="K38" s="71">
        <f t="shared" si="5"/>
        <v>0.79785824633253111</v>
      </c>
    </row>
    <row r="39" spans="1:11" ht="28.4" customHeight="1" x14ac:dyDescent="0.3">
      <c r="A39" s="56">
        <v>6</v>
      </c>
      <c r="B39" s="57" t="s">
        <v>52</v>
      </c>
      <c r="D39" s="72">
        <v>76804000</v>
      </c>
      <c r="E39" s="59">
        <v>53526158.38000001</v>
      </c>
      <c r="F39" s="64">
        <v>130330158.38000001</v>
      </c>
      <c r="G39" s="104">
        <v>60643865.579999983</v>
      </c>
      <c r="H39" s="59">
        <v>60483878.629999988</v>
      </c>
      <c r="I39" s="61">
        <v>159986.94999999998</v>
      </c>
      <c r="J39" s="62"/>
      <c r="K39" s="63">
        <f t="shared" si="5"/>
        <v>0.4653095364403867</v>
      </c>
    </row>
    <row r="40" spans="1:11" ht="14.5" thickBot="1" x14ac:dyDescent="0.35">
      <c r="A40" s="73">
        <v>7</v>
      </c>
      <c r="B40" s="74" t="s">
        <v>53</v>
      </c>
      <c r="D40" s="75">
        <v>161019000</v>
      </c>
      <c r="E40" s="76">
        <v>289123402.09000009</v>
      </c>
      <c r="F40" s="77">
        <v>450142402.08999997</v>
      </c>
      <c r="G40" s="110">
        <v>221247327.6800001</v>
      </c>
      <c r="H40" s="76">
        <v>221063808.03000009</v>
      </c>
      <c r="I40" s="78">
        <v>183519.65000000002</v>
      </c>
      <c r="J40" s="62"/>
      <c r="K40" s="63">
        <f t="shared" si="5"/>
        <v>0.49150519180764635</v>
      </c>
    </row>
    <row r="41" spans="1:11" ht="14.5" thickBot="1" x14ac:dyDescent="0.35">
      <c r="A41" s="66"/>
      <c r="B41" s="67" t="s">
        <v>54</v>
      </c>
      <c r="C41" s="68"/>
      <c r="D41" s="69">
        <f t="shared" ref="D41:I41" si="7">D39+D40</f>
        <v>237823000</v>
      </c>
      <c r="E41" s="69">
        <f t="shared" si="7"/>
        <v>342649560.47000009</v>
      </c>
      <c r="F41" s="109">
        <f t="shared" si="7"/>
        <v>580472560.47000003</v>
      </c>
      <c r="G41" s="69">
        <f t="shared" si="7"/>
        <v>281891193.26000011</v>
      </c>
      <c r="H41" s="69">
        <f t="shared" si="7"/>
        <v>281547686.66000009</v>
      </c>
      <c r="I41" s="69">
        <f t="shared" si="7"/>
        <v>343506.6</v>
      </c>
      <c r="J41" s="70"/>
      <c r="K41" s="71">
        <f t="shared" si="5"/>
        <v>0.48562363228979677</v>
      </c>
    </row>
    <row r="42" spans="1:11" ht="28.4" customHeight="1" x14ac:dyDescent="0.3">
      <c r="A42" s="56">
        <v>8</v>
      </c>
      <c r="B42" s="57" t="s">
        <v>55</v>
      </c>
      <c r="D42" s="72">
        <v>181135000</v>
      </c>
      <c r="E42" s="59">
        <v>17965270.310000002</v>
      </c>
      <c r="F42" s="64">
        <v>199100270.31</v>
      </c>
      <c r="G42" s="104">
        <v>188661837.16</v>
      </c>
      <c r="H42" s="59">
        <v>188461837.16</v>
      </c>
      <c r="I42" s="61">
        <v>200000</v>
      </c>
      <c r="J42" s="62"/>
      <c r="K42" s="63">
        <f t="shared" si="5"/>
        <v>0.94757197901465773</v>
      </c>
    </row>
    <row r="43" spans="1:11" ht="18.75" customHeight="1" thickBot="1" x14ac:dyDescent="0.35">
      <c r="A43" s="73">
        <v>9</v>
      </c>
      <c r="B43" s="74" t="s">
        <v>56</v>
      </c>
      <c r="D43" s="75">
        <v>0</v>
      </c>
      <c r="E43" s="76">
        <v>0</v>
      </c>
      <c r="F43" s="77">
        <v>0</v>
      </c>
      <c r="G43" s="110">
        <v>0</v>
      </c>
      <c r="H43" s="76">
        <v>0</v>
      </c>
      <c r="I43" s="78">
        <v>0</v>
      </c>
      <c r="J43" s="62"/>
      <c r="K43" s="63">
        <f t="shared" si="5"/>
        <v>0</v>
      </c>
    </row>
    <row r="44" spans="1:11" ht="14.5" thickBot="1" x14ac:dyDescent="0.35">
      <c r="A44" s="66"/>
      <c r="B44" s="67" t="s">
        <v>57</v>
      </c>
      <c r="C44" s="68"/>
      <c r="D44" s="69">
        <f t="shared" ref="D44:I44" si="8">D42+D43</f>
        <v>181135000</v>
      </c>
      <c r="E44" s="69">
        <f t="shared" si="8"/>
        <v>17965270.310000002</v>
      </c>
      <c r="F44" s="109">
        <f t="shared" si="8"/>
        <v>199100270.31</v>
      </c>
      <c r="G44" s="69">
        <f t="shared" si="8"/>
        <v>188661837.16</v>
      </c>
      <c r="H44" s="69">
        <f t="shared" si="8"/>
        <v>188461837.16</v>
      </c>
      <c r="I44" s="69">
        <f t="shared" si="8"/>
        <v>200000</v>
      </c>
      <c r="J44" s="70"/>
      <c r="K44" s="71">
        <f t="shared" si="5"/>
        <v>0.94757197901465773</v>
      </c>
    </row>
    <row r="45" spans="1:11" ht="14" x14ac:dyDescent="0.3">
      <c r="A45" s="79"/>
      <c r="B45" s="79"/>
      <c r="D45" s="80"/>
      <c r="E45" s="81"/>
      <c r="F45" s="82"/>
      <c r="G45" s="112"/>
      <c r="H45" s="81"/>
      <c r="I45" s="83"/>
      <c r="J45" s="62"/>
      <c r="K45" s="84"/>
    </row>
    <row r="46" spans="1:11" ht="13" thickBot="1" x14ac:dyDescent="0.3">
      <c r="D46" s="45"/>
      <c r="E46" s="45"/>
      <c r="F46" s="45"/>
      <c r="G46" s="45"/>
      <c r="H46" s="45"/>
      <c r="I46" s="45"/>
      <c r="J46" s="45"/>
      <c r="K46" s="85"/>
    </row>
    <row r="47" spans="1:11" ht="20.5" thickBot="1" x14ac:dyDescent="0.3">
      <c r="B47" s="86" t="str">
        <f>"Total de "&amp;A29</f>
        <v>Total de despeses</v>
      </c>
      <c r="D47" s="87">
        <f t="shared" ref="D47:I47" si="9">D38+D41+D44</f>
        <v>1087435000</v>
      </c>
      <c r="E47" s="87">
        <f t="shared" si="9"/>
        <v>587079209.48000002</v>
      </c>
      <c r="F47" s="87">
        <f t="shared" si="9"/>
        <v>1674514209.48</v>
      </c>
      <c r="G47" s="87">
        <f t="shared" si="9"/>
        <v>1184589389.3999999</v>
      </c>
      <c r="H47" s="87">
        <f t="shared" si="9"/>
        <v>1180676608.9399998</v>
      </c>
      <c r="I47" s="87">
        <f t="shared" si="9"/>
        <v>3912780.4599999995</v>
      </c>
      <c r="J47" s="88"/>
      <c r="K47" s="89">
        <f>IF(F47=0,0,G47/F47)</f>
        <v>0.70742271561126957</v>
      </c>
    </row>
    <row r="48" spans="1:11" x14ac:dyDescent="0.25">
      <c r="I48" s="45"/>
      <c r="J48" s="45"/>
      <c r="K48" s="45"/>
    </row>
    <row r="49" spans="1:11" x14ac:dyDescent="0.25">
      <c r="I49" s="45" t="s">
        <v>29</v>
      </c>
      <c r="J49" s="45"/>
      <c r="K49" s="45"/>
    </row>
    <row r="51" spans="1:11" ht="32.5" x14ac:dyDescent="0.65">
      <c r="A51" s="44" t="s">
        <v>77</v>
      </c>
      <c r="I51" s="45"/>
      <c r="J51" s="45"/>
      <c r="K51" s="45"/>
    </row>
    <row r="52" spans="1:11" ht="20.149999999999999" customHeight="1" x14ac:dyDescent="0.65">
      <c r="A52" s="44"/>
      <c r="I52" s="45"/>
      <c r="J52" s="45"/>
      <c r="K52" s="45"/>
    </row>
    <row r="53" spans="1:11" ht="14" x14ac:dyDescent="0.3">
      <c r="A53" s="73"/>
      <c r="B53" s="113"/>
      <c r="D53" s="114"/>
      <c r="E53" s="115"/>
      <c r="F53" s="116"/>
      <c r="G53" s="117"/>
      <c r="H53" s="115"/>
      <c r="I53" s="118"/>
      <c r="J53" s="119"/>
      <c r="K53" s="119"/>
    </row>
    <row r="54" spans="1:11" ht="14" x14ac:dyDescent="0.3">
      <c r="A54" s="56" t="s">
        <v>78</v>
      </c>
      <c r="B54" s="120"/>
      <c r="D54" s="121">
        <f t="shared" ref="D54:I54" si="10">D16-D38</f>
        <v>223497300</v>
      </c>
      <c r="E54" s="122">
        <f t="shared" si="10"/>
        <v>-195234860.82000002</v>
      </c>
      <c r="F54" s="123">
        <f t="shared" si="10"/>
        <v>28262439.17999959</v>
      </c>
      <c r="G54" s="124">
        <f t="shared" si="10"/>
        <v>232885069.29000008</v>
      </c>
      <c r="H54" s="122">
        <f t="shared" si="10"/>
        <v>216011143.29000032</v>
      </c>
      <c r="I54" s="125">
        <f t="shared" si="10"/>
        <v>16873926</v>
      </c>
      <c r="J54" s="126"/>
      <c r="K54" s="119"/>
    </row>
    <row r="55" spans="1:11" ht="14" x14ac:dyDescent="0.3">
      <c r="A55" s="56" t="s">
        <v>79</v>
      </c>
      <c r="B55" s="120"/>
      <c r="D55" s="121">
        <f t="shared" ref="D55:I55" si="11">D19-D41</f>
        <v>-234152300</v>
      </c>
      <c r="E55" s="122">
        <f t="shared" si="11"/>
        <v>-336520106.44000006</v>
      </c>
      <c r="F55" s="123">
        <f t="shared" si="11"/>
        <v>-570672406.44000006</v>
      </c>
      <c r="G55" s="124">
        <f t="shared" si="11"/>
        <v>-268727725.72000009</v>
      </c>
      <c r="H55" s="122">
        <f t="shared" si="11"/>
        <v>-268573486.43000007</v>
      </c>
      <c r="I55" s="125">
        <f t="shared" si="11"/>
        <v>-154239.28999999998</v>
      </c>
      <c r="J55" s="126"/>
      <c r="K55" s="119"/>
    </row>
    <row r="56" spans="1:11" ht="14" x14ac:dyDescent="0.3">
      <c r="A56" s="73" t="s">
        <v>80</v>
      </c>
      <c r="B56" s="113"/>
      <c r="D56" s="127">
        <f t="shared" ref="D56:I56" si="12">D22-D44</f>
        <v>10655000</v>
      </c>
      <c r="E56" s="128">
        <f t="shared" si="12"/>
        <v>531754967.26000005</v>
      </c>
      <c r="F56" s="129">
        <f t="shared" si="12"/>
        <v>542409967.25999999</v>
      </c>
      <c r="G56" s="130">
        <f t="shared" si="12"/>
        <v>1314693.6800000072</v>
      </c>
      <c r="H56" s="128">
        <f t="shared" si="12"/>
        <v>1224310.5399999917</v>
      </c>
      <c r="I56" s="131">
        <f t="shared" si="12"/>
        <v>90383.139999999956</v>
      </c>
      <c r="J56" s="126"/>
      <c r="K56" s="119"/>
    </row>
    <row r="57" spans="1:11" ht="14" x14ac:dyDescent="0.3">
      <c r="A57" s="73"/>
      <c r="B57" s="113"/>
      <c r="D57" s="132"/>
      <c r="E57" s="133"/>
      <c r="F57" s="134"/>
      <c r="G57" s="135"/>
      <c r="H57" s="133"/>
      <c r="I57" s="136"/>
      <c r="J57" s="119"/>
      <c r="K57" s="119"/>
    </row>
    <row r="58" spans="1:11" ht="14.5" thickBot="1" x14ac:dyDescent="0.35">
      <c r="K58" s="119"/>
    </row>
    <row r="59" spans="1:11" ht="20.5" thickBot="1" x14ac:dyDescent="0.35">
      <c r="B59" s="86" t="str">
        <f>"Total "&amp;A51</f>
        <v>Total diferències</v>
      </c>
      <c r="D59" s="87">
        <f t="shared" ref="D59:I59" si="13">D25-D47</f>
        <v>0</v>
      </c>
      <c r="E59" s="87">
        <f t="shared" si="13"/>
        <v>0</v>
      </c>
      <c r="F59" s="87">
        <f t="shared" si="13"/>
        <v>0</v>
      </c>
      <c r="G59" s="87">
        <f t="shared" si="13"/>
        <v>-34527962.75</v>
      </c>
      <c r="H59" s="87">
        <f t="shared" si="13"/>
        <v>-51338032.599999905</v>
      </c>
      <c r="I59" s="87">
        <f t="shared" si="13"/>
        <v>16810069.849999998</v>
      </c>
      <c r="J59" s="88"/>
      <c r="K59" s="119"/>
    </row>
    <row r="68" spans="11:11" x14ac:dyDescent="0.25">
      <c r="K68" s="33" t="str">
        <f>extraccio</f>
        <v/>
      </c>
    </row>
  </sheetData>
  <sheetProtection algorithmName="SHA-512" hashValue="GR6bCXLSOSp9ACR5M60taAnrf1wTaiFo3ccGjgPhRAq467r9kPamLrcsHmxWGIZLHvNXIUBaomDZXs1C70yIRQ==" saltValue="vt/TpT3XdOGnhLESy29G+g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CB92-3955-4DCB-980B-C080CD84C4ED}">
  <sheetPr codeName="Hoja39"/>
  <dimension ref="A1:K70"/>
  <sheetViews>
    <sheetView showGridLines="0" workbookViewId="0">
      <pane ySplit="1" topLeftCell="A2" activePane="bottomLeft" state="frozen"/>
      <selection activeCell="C63" sqref="C63"/>
      <selection pane="bottomLeft" activeCell="F21" sqref="F21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34" t="s">
        <v>29</v>
      </c>
      <c r="B1" s="34"/>
      <c r="J1" s="35"/>
      <c r="K1" s="36"/>
    </row>
    <row r="2" spans="1:11" ht="18" x14ac:dyDescent="0.4">
      <c r="A2" s="34" t="s">
        <v>29</v>
      </c>
      <c r="B2" s="34"/>
      <c r="K2" s="37"/>
    </row>
    <row r="3" spans="1:11" ht="33" customHeight="1" thickBot="1" x14ac:dyDescent="0.55000000000000004">
      <c r="A3" s="38" t="s">
        <v>82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5">
      <c r="H5" t="s">
        <v>29</v>
      </c>
    </row>
    <row r="7" spans="1:11" ht="32.5" x14ac:dyDescent="0.65">
      <c r="A7" s="44" t="s">
        <v>14</v>
      </c>
      <c r="I7" s="45"/>
      <c r="J7" s="45"/>
      <c r="K7" s="46" t="str">
        <f>nota1</f>
        <v xml:space="preserve"> </v>
      </c>
    </row>
    <row r="8" spans="1:11" ht="20.149999999999999" customHeight="1" thickBot="1" x14ac:dyDescent="0.7">
      <c r="A8" s="44"/>
      <c r="I8" s="45"/>
      <c r="J8" s="45"/>
      <c r="K8" s="45"/>
    </row>
    <row r="9" spans="1:11" ht="40.4" customHeight="1" x14ac:dyDescent="0.35">
      <c r="A9" s="47" t="s">
        <v>32</v>
      </c>
      <c r="B9" s="48"/>
      <c r="D9" s="49" t="s">
        <v>33</v>
      </c>
      <c r="E9" s="49" t="s">
        <v>34</v>
      </c>
      <c r="F9" s="49" t="s">
        <v>35</v>
      </c>
      <c r="G9" s="49" t="s">
        <v>18</v>
      </c>
      <c r="H9" s="49" t="s">
        <v>36</v>
      </c>
      <c r="I9" s="50" t="s">
        <v>37</v>
      </c>
      <c r="J9" s="51"/>
      <c r="K9" s="52" t="s">
        <v>38</v>
      </c>
    </row>
    <row r="10" spans="1:11" ht="20.149999999999999" customHeight="1" thickBot="1" x14ac:dyDescent="0.3">
      <c r="A10" s="53"/>
      <c r="B10" s="53"/>
      <c r="D10" s="54" t="s">
        <v>39</v>
      </c>
      <c r="E10" s="54" t="s">
        <v>40</v>
      </c>
      <c r="F10" s="54" t="s">
        <v>41</v>
      </c>
      <c r="G10" s="54" t="s">
        <v>42</v>
      </c>
      <c r="H10" s="54" t="s">
        <v>43</v>
      </c>
      <c r="I10" s="54" t="s">
        <v>44</v>
      </c>
      <c r="J10" s="55"/>
      <c r="K10" s="54" t="s">
        <v>45</v>
      </c>
    </row>
    <row r="11" spans="1:11" ht="28.4" customHeight="1" x14ac:dyDescent="0.3">
      <c r="A11" s="56">
        <v>1</v>
      </c>
      <c r="B11" s="57" t="s">
        <v>46</v>
      </c>
      <c r="D11" s="58">
        <v>269792977.03000009</v>
      </c>
      <c r="E11" s="59">
        <v>237670780.09999985</v>
      </c>
      <c r="F11" s="59">
        <v>237670780.09999985</v>
      </c>
      <c r="G11" s="60">
        <v>236487989.63999984</v>
      </c>
      <c r="H11" s="59">
        <v>31710735.929999989</v>
      </c>
      <c r="I11" s="61">
        <v>33304987.390000001</v>
      </c>
      <c r="J11" s="62"/>
      <c r="K11" s="63">
        <f>IF(D11=0,0,F11/D11)</f>
        <v>0.88093760896367457</v>
      </c>
    </row>
    <row r="12" spans="1:11" ht="14" x14ac:dyDescent="0.3">
      <c r="A12" s="56">
        <v>2</v>
      </c>
      <c r="B12" s="57" t="s">
        <v>47</v>
      </c>
      <c r="D12" s="58">
        <v>154560675.86999995</v>
      </c>
      <c r="E12" s="59">
        <v>130972161.35000002</v>
      </c>
      <c r="F12" s="59">
        <v>129819447.31000005</v>
      </c>
      <c r="G12" s="64">
        <v>106397780.60000005</v>
      </c>
      <c r="H12" s="59">
        <v>21717665.640000042</v>
      </c>
      <c r="I12" s="65">
        <v>48162895.269999966</v>
      </c>
      <c r="J12" s="62"/>
      <c r="K12" s="63">
        <f t="shared" ref="K12:K22" si="0">IF(D12=0,0,F12/D12)</f>
        <v>0.8399254634418809</v>
      </c>
    </row>
    <row r="13" spans="1:11" ht="14" x14ac:dyDescent="0.3">
      <c r="A13" s="56">
        <v>3</v>
      </c>
      <c r="B13" s="57" t="s">
        <v>48</v>
      </c>
      <c r="D13" s="58">
        <v>111020</v>
      </c>
      <c r="E13" s="59">
        <v>924.19999999999993</v>
      </c>
      <c r="F13" s="59">
        <v>924.19999999999993</v>
      </c>
      <c r="G13" s="64">
        <v>924.19999999999993</v>
      </c>
      <c r="H13" s="59">
        <v>110095.8</v>
      </c>
      <c r="I13" s="65">
        <v>110095.8</v>
      </c>
      <c r="J13" s="62"/>
      <c r="K13" s="63">
        <f t="shared" si="0"/>
        <v>8.3246261934786514E-3</v>
      </c>
    </row>
    <row r="14" spans="1:11" ht="14" x14ac:dyDescent="0.3">
      <c r="A14" s="56">
        <v>4</v>
      </c>
      <c r="B14" s="57" t="s">
        <v>49</v>
      </c>
      <c r="D14" s="58">
        <v>467476705.80000013</v>
      </c>
      <c r="E14" s="59">
        <v>447418433.81999999</v>
      </c>
      <c r="F14" s="59">
        <v>444891907.61999995</v>
      </c>
      <c r="G14" s="64">
        <v>371149664.5399999</v>
      </c>
      <c r="H14" s="59">
        <v>20053906.479999989</v>
      </c>
      <c r="I14" s="65">
        <v>96327041.259999976</v>
      </c>
      <c r="J14" s="62"/>
      <c r="K14" s="63">
        <f t="shared" si="0"/>
        <v>0.95168786401591821</v>
      </c>
    </row>
    <row r="15" spans="1:11" ht="14.5" thickBot="1" x14ac:dyDescent="0.35">
      <c r="A15" s="56">
        <v>5</v>
      </c>
      <c r="B15" s="57" t="s">
        <v>50</v>
      </c>
      <c r="D15" s="58">
        <v>3000000</v>
      </c>
      <c r="E15" s="59">
        <v>0</v>
      </c>
      <c r="F15" s="59">
        <v>0</v>
      </c>
      <c r="G15" s="64">
        <v>0</v>
      </c>
      <c r="H15" s="59">
        <v>3000000</v>
      </c>
      <c r="I15" s="65">
        <v>3000000</v>
      </c>
      <c r="J15" s="62"/>
      <c r="K15" s="63">
        <f>IF(D15=0,0,F15/D15)</f>
        <v>0</v>
      </c>
    </row>
    <row r="16" spans="1:11" ht="14.5" thickBot="1" x14ac:dyDescent="0.35">
      <c r="A16" s="66"/>
      <c r="B16" s="67" t="s">
        <v>51</v>
      </c>
      <c r="C16" s="68"/>
      <c r="D16" s="69">
        <f t="shared" ref="D16:I16" si="1">SUM(D11:D15)</f>
        <v>894941378.70000017</v>
      </c>
      <c r="E16" s="69">
        <f t="shared" si="1"/>
        <v>816062299.46999979</v>
      </c>
      <c r="F16" s="69">
        <f t="shared" si="1"/>
        <v>812383059.22999978</v>
      </c>
      <c r="G16" s="69">
        <f t="shared" si="1"/>
        <v>714036358.97999978</v>
      </c>
      <c r="H16" s="69">
        <f t="shared" si="1"/>
        <v>76592403.850000024</v>
      </c>
      <c r="I16" s="69">
        <f t="shared" si="1"/>
        <v>180905019.71999994</v>
      </c>
      <c r="J16" s="70"/>
      <c r="K16" s="71">
        <f t="shared" si="0"/>
        <v>0.90775002538163407</v>
      </c>
    </row>
    <row r="17" spans="1:11" ht="28.4" customHeight="1" x14ac:dyDescent="0.3">
      <c r="A17" s="56">
        <v>6</v>
      </c>
      <c r="B17" s="57" t="s">
        <v>52</v>
      </c>
      <c r="D17" s="72">
        <v>130330158.38000001</v>
      </c>
      <c r="E17" s="59">
        <v>85063098.120000035</v>
      </c>
      <c r="F17" s="59">
        <v>82322637.320000038</v>
      </c>
      <c r="G17" s="64">
        <v>60643865.579999983</v>
      </c>
      <c r="H17" s="59">
        <v>43297329.910000011</v>
      </c>
      <c r="I17" s="61">
        <v>69686292.799999997</v>
      </c>
      <c r="J17" s="62"/>
      <c r="K17" s="63">
        <f t="shared" si="0"/>
        <v>0.63164687546817999</v>
      </c>
    </row>
    <row r="18" spans="1:11" ht="14.5" thickBot="1" x14ac:dyDescent="0.35">
      <c r="A18" s="73">
        <v>7</v>
      </c>
      <c r="B18" s="74" t="s">
        <v>53</v>
      </c>
      <c r="D18" s="75">
        <v>450142402.08999997</v>
      </c>
      <c r="E18" s="76">
        <v>384530414.50999999</v>
      </c>
      <c r="F18" s="76">
        <v>363497395.62999994</v>
      </c>
      <c r="G18" s="77">
        <v>221247327.6800001</v>
      </c>
      <c r="H18" s="76">
        <v>65611987.579999998</v>
      </c>
      <c r="I18" s="78">
        <v>228895074.41</v>
      </c>
      <c r="J18" s="62"/>
      <c r="K18" s="63">
        <f t="shared" si="0"/>
        <v>0.80751645244325032</v>
      </c>
    </row>
    <row r="19" spans="1:11" ht="14.5" thickBot="1" x14ac:dyDescent="0.35">
      <c r="A19" s="66"/>
      <c r="B19" s="67" t="s">
        <v>54</v>
      </c>
      <c r="C19" s="68"/>
      <c r="D19" s="69">
        <f t="shared" ref="D19:I19" si="2">D17+D18</f>
        <v>580472560.47000003</v>
      </c>
      <c r="E19" s="69">
        <f t="shared" si="2"/>
        <v>469593512.63</v>
      </c>
      <c r="F19" s="69">
        <f t="shared" si="2"/>
        <v>445820032.94999999</v>
      </c>
      <c r="G19" s="69">
        <f t="shared" si="2"/>
        <v>281891193.26000011</v>
      </c>
      <c r="H19" s="69">
        <f t="shared" si="2"/>
        <v>108909317.49000001</v>
      </c>
      <c r="I19" s="69">
        <f t="shared" si="2"/>
        <v>298581367.20999998</v>
      </c>
      <c r="J19" s="70"/>
      <c r="K19" s="71">
        <f t="shared" si="0"/>
        <v>0.7680294699701673</v>
      </c>
    </row>
    <row r="20" spans="1:11" ht="28.4" customHeight="1" x14ac:dyDescent="0.3">
      <c r="A20" s="56">
        <v>8</v>
      </c>
      <c r="B20" s="57" t="s">
        <v>55</v>
      </c>
      <c r="D20" s="72">
        <v>199100270.31</v>
      </c>
      <c r="E20" s="59">
        <v>193716004.31999999</v>
      </c>
      <c r="F20" s="59">
        <v>193716004.31999999</v>
      </c>
      <c r="G20" s="64">
        <v>188661837.16</v>
      </c>
      <c r="H20" s="59">
        <v>5384265.9900000002</v>
      </c>
      <c r="I20" s="61">
        <v>10438433.15</v>
      </c>
      <c r="J20" s="62"/>
      <c r="K20" s="63">
        <f t="shared" si="0"/>
        <v>0.97295701315916505</v>
      </c>
    </row>
    <row r="21" spans="1:11" ht="18.75" customHeight="1" thickBot="1" x14ac:dyDescent="0.35">
      <c r="A21" s="73">
        <v>9</v>
      </c>
      <c r="B21" s="74" t="s">
        <v>56</v>
      </c>
      <c r="D21" s="75">
        <v>0</v>
      </c>
      <c r="E21" s="76">
        <v>0</v>
      </c>
      <c r="F21" s="76">
        <v>0</v>
      </c>
      <c r="G21" s="77">
        <v>0</v>
      </c>
      <c r="H21" s="76">
        <v>0</v>
      </c>
      <c r="I21" s="78">
        <v>0</v>
      </c>
      <c r="J21" s="62"/>
      <c r="K21" s="63">
        <f t="shared" si="0"/>
        <v>0</v>
      </c>
    </row>
    <row r="22" spans="1:11" ht="14.5" thickBot="1" x14ac:dyDescent="0.35">
      <c r="A22" s="66"/>
      <c r="B22" s="67" t="s">
        <v>57</v>
      </c>
      <c r="C22" s="68"/>
      <c r="D22" s="69">
        <f t="shared" ref="D22:I22" si="3">D20+D21</f>
        <v>199100270.31</v>
      </c>
      <c r="E22" s="69">
        <f t="shared" si="3"/>
        <v>193716004.31999999</v>
      </c>
      <c r="F22" s="69">
        <f t="shared" si="3"/>
        <v>193716004.31999999</v>
      </c>
      <c r="G22" s="69">
        <f t="shared" si="3"/>
        <v>188661837.16</v>
      </c>
      <c r="H22" s="69">
        <f t="shared" si="3"/>
        <v>5384265.9900000002</v>
      </c>
      <c r="I22" s="69">
        <f t="shared" si="3"/>
        <v>10438433.15</v>
      </c>
      <c r="J22" s="70"/>
      <c r="K22" s="71">
        <f t="shared" si="0"/>
        <v>0.97295701315916505</v>
      </c>
    </row>
    <row r="23" spans="1:11" ht="14" x14ac:dyDescent="0.3">
      <c r="A23" s="79"/>
      <c r="B23" s="79"/>
      <c r="D23" s="80"/>
      <c r="E23" s="81"/>
      <c r="F23" s="81"/>
      <c r="G23" s="82"/>
      <c r="H23" s="81"/>
      <c r="I23" s="83"/>
      <c r="J23" s="62"/>
      <c r="K23" s="84"/>
    </row>
    <row r="24" spans="1:11" ht="13" thickBot="1" x14ac:dyDescent="0.3">
      <c r="D24" s="45"/>
      <c r="E24" s="45"/>
      <c r="F24" s="45"/>
      <c r="G24" s="45"/>
      <c r="H24" s="45"/>
      <c r="I24" s="45"/>
      <c r="J24" s="45"/>
      <c r="K24" s="85"/>
    </row>
    <row r="25" spans="1:11" ht="20.5" thickBot="1" x14ac:dyDescent="0.3">
      <c r="B25" s="86" t="str">
        <f>"Total de "&amp;A7</f>
        <v>Total de despeses</v>
      </c>
      <c r="D25" s="87">
        <f t="shared" ref="D25:I25" si="4">D16+D19+D22</f>
        <v>1674514209.48</v>
      </c>
      <c r="E25" s="87">
        <f t="shared" si="4"/>
        <v>1479371816.4199998</v>
      </c>
      <c r="F25" s="87">
        <f t="shared" si="4"/>
        <v>1451919096.4999998</v>
      </c>
      <c r="G25" s="87">
        <f t="shared" si="4"/>
        <v>1184589389.3999999</v>
      </c>
      <c r="H25" s="87">
        <f t="shared" si="4"/>
        <v>190885987.33000004</v>
      </c>
      <c r="I25" s="87">
        <f t="shared" si="4"/>
        <v>489924820.07999992</v>
      </c>
      <c r="J25" s="88"/>
      <c r="K25" s="89">
        <f>IF(D25=0,0,F25/D25)</f>
        <v>0.8670688419842526</v>
      </c>
    </row>
    <row r="26" spans="1:11" x14ac:dyDescent="0.25">
      <c r="I26" s="45"/>
      <c r="J26" s="45"/>
      <c r="K26" s="45"/>
    </row>
    <row r="27" spans="1:11" x14ac:dyDescent="0.25">
      <c r="I27" s="45" t="s">
        <v>29</v>
      </c>
      <c r="J27" s="45"/>
      <c r="K27" s="45"/>
    </row>
    <row r="30" spans="1:11" ht="32.5" x14ac:dyDescent="0.65">
      <c r="A30" s="44"/>
      <c r="I30" s="45"/>
      <c r="J30" s="45"/>
      <c r="K30" s="45"/>
    </row>
    <row r="31" spans="1:11" ht="20.149999999999999" customHeight="1" x14ac:dyDescent="0.65">
      <c r="A31" s="44"/>
      <c r="I31" s="45"/>
      <c r="J31" s="45"/>
      <c r="K31" s="45"/>
    </row>
    <row r="32" spans="1:11" ht="40.4" customHeight="1" x14ac:dyDescent="0.35">
      <c r="A32" s="47"/>
      <c r="B32" s="48"/>
      <c r="D32" s="90"/>
      <c r="E32" s="90"/>
      <c r="F32" s="90"/>
      <c r="G32" s="90"/>
      <c r="H32" s="90"/>
      <c r="I32" s="91"/>
      <c r="J32" s="91"/>
      <c r="K32" s="92"/>
    </row>
    <row r="33" spans="1:11" ht="20.149999999999999" customHeight="1" x14ac:dyDescent="0.25">
      <c r="A33" s="48"/>
      <c r="B33" s="48"/>
      <c r="D33" s="93"/>
      <c r="E33" s="93"/>
      <c r="F33" s="93"/>
      <c r="G33" s="93"/>
      <c r="H33" s="93"/>
      <c r="I33" s="93"/>
      <c r="J33" s="93"/>
      <c r="K33" s="93"/>
    </row>
    <row r="34" spans="1:11" ht="28.4" customHeight="1" x14ac:dyDescent="0.3">
      <c r="A34" s="73"/>
      <c r="B34" s="74"/>
      <c r="D34" s="94"/>
      <c r="E34" s="94"/>
      <c r="F34" s="94"/>
      <c r="G34" s="94"/>
      <c r="H34" s="94"/>
      <c r="I34" s="62"/>
      <c r="J34" s="62"/>
      <c r="K34" s="95"/>
    </row>
    <row r="35" spans="1:11" ht="14" x14ac:dyDescent="0.3">
      <c r="A35" s="73"/>
      <c r="B35" s="74"/>
      <c r="D35" s="94"/>
      <c r="E35" s="94"/>
      <c r="F35" s="94"/>
      <c r="G35" s="94"/>
      <c r="H35" s="94"/>
      <c r="I35" s="62"/>
      <c r="J35" s="62"/>
      <c r="K35" s="95"/>
    </row>
    <row r="36" spans="1:11" ht="14" x14ac:dyDescent="0.3">
      <c r="A36" s="73"/>
      <c r="B36" s="74"/>
      <c r="D36" s="94"/>
      <c r="E36" s="94"/>
      <c r="F36" s="94"/>
      <c r="G36" s="94"/>
      <c r="H36" s="94"/>
      <c r="I36" s="62"/>
      <c r="J36" s="62"/>
      <c r="K36" s="95"/>
    </row>
    <row r="37" spans="1:11" ht="14" x14ac:dyDescent="0.3">
      <c r="A37" s="73"/>
      <c r="B37" s="74"/>
      <c r="D37" s="94"/>
      <c r="E37" s="94"/>
      <c r="F37" s="94"/>
      <c r="G37" s="94"/>
      <c r="H37" s="94"/>
      <c r="I37" s="62"/>
      <c r="J37" s="62"/>
      <c r="K37" s="95"/>
    </row>
    <row r="38" spans="1:11" ht="14" x14ac:dyDescent="0.3">
      <c r="A38" s="96"/>
      <c r="B38" s="97"/>
      <c r="C38" s="98"/>
      <c r="D38" s="99"/>
      <c r="E38" s="99"/>
      <c r="F38" s="99"/>
      <c r="G38" s="99"/>
      <c r="H38" s="99"/>
      <c r="I38" s="99"/>
      <c r="J38" s="99"/>
      <c r="K38" s="100"/>
    </row>
    <row r="39" spans="1:11" ht="28.4" customHeight="1" x14ac:dyDescent="0.3">
      <c r="A39" s="73"/>
      <c r="B39" s="74"/>
      <c r="D39" s="94"/>
      <c r="E39" s="94"/>
      <c r="F39" s="94"/>
      <c r="G39" s="94"/>
      <c r="H39" s="94"/>
      <c r="I39" s="62"/>
      <c r="J39" s="62"/>
      <c r="K39" s="95"/>
    </row>
    <row r="40" spans="1:11" ht="14" x14ac:dyDescent="0.3">
      <c r="A40" s="73"/>
      <c r="B40" s="74"/>
      <c r="D40" s="94"/>
      <c r="E40" s="94"/>
      <c r="F40" s="94"/>
      <c r="G40" s="94"/>
      <c r="H40" s="94"/>
      <c r="I40" s="62"/>
      <c r="J40" s="62"/>
      <c r="K40" s="95"/>
    </row>
    <row r="41" spans="1:11" ht="14" x14ac:dyDescent="0.3">
      <c r="A41" s="96"/>
      <c r="B41" s="97"/>
      <c r="C41" s="98"/>
      <c r="D41" s="99"/>
      <c r="E41" s="99"/>
      <c r="F41" s="99"/>
      <c r="G41" s="99"/>
      <c r="H41" s="99"/>
      <c r="I41" s="99"/>
      <c r="J41" s="99"/>
      <c r="K41" s="100"/>
    </row>
    <row r="42" spans="1:11" ht="28.4" customHeight="1" x14ac:dyDescent="0.3">
      <c r="A42" s="73"/>
      <c r="B42" s="74"/>
      <c r="D42" s="94"/>
      <c r="E42" s="94"/>
      <c r="F42" s="94"/>
      <c r="G42" s="94"/>
      <c r="H42" s="94"/>
      <c r="I42" s="62"/>
      <c r="J42" s="62"/>
      <c r="K42" s="95"/>
    </row>
    <row r="43" spans="1:11" ht="18.75" customHeight="1" x14ac:dyDescent="0.3">
      <c r="A43" s="73"/>
      <c r="B43" s="74"/>
      <c r="D43" s="94"/>
      <c r="E43" s="94"/>
      <c r="F43" s="94"/>
      <c r="G43" s="94"/>
      <c r="H43" s="94"/>
      <c r="I43" s="62"/>
      <c r="J43" s="62"/>
      <c r="K43" s="95"/>
    </row>
    <row r="44" spans="1:11" ht="14" x14ac:dyDescent="0.3">
      <c r="A44" s="96"/>
      <c r="B44" s="97"/>
      <c r="C44" s="98"/>
      <c r="D44" s="99"/>
      <c r="E44" s="99"/>
      <c r="F44" s="99"/>
      <c r="G44" s="99"/>
      <c r="H44" s="99"/>
      <c r="I44" s="99"/>
      <c r="J44" s="99"/>
      <c r="K44" s="100"/>
    </row>
    <row r="45" spans="1:11" ht="14" x14ac:dyDescent="0.3">
      <c r="A45" s="79"/>
      <c r="B45" s="79"/>
      <c r="D45" s="94"/>
      <c r="E45" s="94"/>
      <c r="F45" s="94"/>
      <c r="G45" s="94"/>
      <c r="H45" s="94"/>
      <c r="I45" s="62"/>
      <c r="J45" s="62"/>
      <c r="K45" s="95"/>
    </row>
    <row r="46" spans="1:11" x14ac:dyDescent="0.25">
      <c r="D46" s="45"/>
      <c r="E46" s="45"/>
      <c r="F46" s="45"/>
      <c r="G46" s="45"/>
      <c r="H46" s="45"/>
      <c r="I46" s="45"/>
      <c r="J46" s="45"/>
      <c r="K46" s="85"/>
    </row>
    <row r="47" spans="1:11" ht="20" x14ac:dyDescent="0.25">
      <c r="B47" s="86"/>
      <c r="D47" s="88"/>
      <c r="E47" s="88"/>
      <c r="F47" s="88"/>
      <c r="G47" s="88"/>
      <c r="H47" s="88"/>
      <c r="I47" s="88"/>
      <c r="J47" s="88"/>
      <c r="K47" s="101"/>
    </row>
    <row r="70" spans="11:11" x14ac:dyDescent="0.25">
      <c r="K70" s="33" t="str">
        <f>extraccio</f>
        <v/>
      </c>
    </row>
  </sheetData>
  <sheetProtection algorithmName="SHA-512" hashValue="/wScdzc4tcxKL4J+HvGgUfeDJY5mNhu3k9bVrTlBED3dnaMuMIDi5cYkqD46huPQ+IOphi54W1a4fll8CgSRvg==" saltValue="Me5azy27bvDeP7SoE24OeQ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EAC8-243E-4F40-8DB6-446873E30512}">
  <sheetPr codeName="Hoja121"/>
  <dimension ref="B1:L84"/>
  <sheetViews>
    <sheetView showGridLines="0" zoomScaleNormal="100" workbookViewId="0">
      <selection activeCell="M18" sqref="M18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28" t="s">
        <v>28</v>
      </c>
    </row>
    <row r="2" spans="11:12" ht="13" x14ac:dyDescent="0.3">
      <c r="K2" s="29"/>
      <c r="L2" s="30" t="s">
        <v>81</v>
      </c>
    </row>
    <row r="29" spans="2:11" ht="13" thickBot="1" x14ac:dyDescent="0.3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x14ac:dyDescent="0.25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57" spans="2:11" ht="13" thickBot="1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5">
      <c r="L84" s="33" t="str">
        <f>extraccio</f>
        <v/>
      </c>
    </row>
  </sheetData>
  <sheetProtection algorithmName="SHA-512" hashValue="QalXML6dJpkOdCOfCwEenOj0DxNFJrxrMgm6BnT0Xb/aigDYNCPhUMRqjmwv5k62X3xcO5p8Mr7/MWOjac1IsQ==" saltValue="y8jme50NDbFo72JiTUpAmg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904C-ABDE-4EAD-BA63-B509190760DC}">
  <sheetPr codeName="Hoja35"/>
  <dimension ref="B1:L84"/>
  <sheetViews>
    <sheetView showGridLines="0" zoomScaleNormal="100" workbookViewId="0">
      <selection activeCell="M22" sqref="M22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28" t="s">
        <v>28</v>
      </c>
    </row>
    <row r="2" spans="11:12" ht="13" x14ac:dyDescent="0.3">
      <c r="K2" s="29"/>
      <c r="L2" s="30" t="s">
        <v>81</v>
      </c>
    </row>
    <row r="28" spans="2:11" ht="13" thickBot="1" x14ac:dyDescent="0.3"/>
    <row r="29" spans="2:11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57" spans="2:11" ht="13" thickBot="1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5">
      <c r="L84" s="33" t="str">
        <f>extraccio</f>
        <v/>
      </c>
    </row>
  </sheetData>
  <sheetProtection algorithmName="SHA-512" hashValue="gHNKVWKVfuvpd7gEnpV2FOriD77DeBv8X4r74rN1AfMb344N5e2m8+gLyjweeFi/HJMBbvE0lEEdbUba/zorZw==" saltValue="rghfU43D3x+6wPK8RdZjVw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F514-10C2-47A7-8EC8-35E6D7A8B274}">
  <sheetPr codeName="Hoja31"/>
  <dimension ref="A1:J46"/>
  <sheetViews>
    <sheetView showGridLines="0" zoomScaleNormal="100" workbookViewId="0">
      <pane ySplit="4" topLeftCell="A5" activePane="bottomLeft" state="frozen"/>
      <selection activeCell="C63" sqref="C63"/>
      <selection pane="bottomLeft" activeCell="H9" sqref="H9"/>
    </sheetView>
  </sheetViews>
  <sheetFormatPr defaultColWidth="9.453125" defaultRowHeight="12.5" x14ac:dyDescent="0.25"/>
  <cols>
    <col min="1" max="1" width="30.453125" customWidth="1"/>
    <col min="2" max="12" width="18.453125" customWidth="1"/>
    <col min="13" max="256" width="11.453125" customWidth="1"/>
  </cols>
  <sheetData>
    <row r="1" spans="1:10" s="1" customFormat="1" ht="60.65" customHeight="1" x14ac:dyDescent="0.35">
      <c r="G1" s="2" t="s">
        <v>81</v>
      </c>
    </row>
    <row r="2" spans="1:10" x14ac:dyDescent="0.25">
      <c r="A2" s="3"/>
      <c r="B2" s="3"/>
      <c r="C2" s="3"/>
      <c r="D2" s="3"/>
      <c r="E2" s="3"/>
    </row>
    <row r="3" spans="1:10" s="1" customFormat="1" ht="32.5" x14ac:dyDescent="0.65">
      <c r="A3" s="4" t="s">
        <v>0</v>
      </c>
    </row>
    <row r="4" spans="1:10" x14ac:dyDescent="0.25">
      <c r="A4" s="3"/>
      <c r="B4" s="3"/>
      <c r="C4" s="3"/>
      <c r="D4" s="3"/>
      <c r="E4" s="3"/>
    </row>
    <row r="5" spans="1:10" x14ac:dyDescent="0.25">
      <c r="A5" s="3"/>
      <c r="B5" s="3"/>
      <c r="C5" s="3"/>
      <c r="D5" s="3"/>
      <c r="E5" s="3"/>
    </row>
    <row r="6" spans="1:10" ht="20" x14ac:dyDescent="0.4">
      <c r="A6" s="5" t="s">
        <v>1</v>
      </c>
    </row>
    <row r="7" spans="1:10" x14ac:dyDescent="0.25">
      <c r="A7" s="3"/>
      <c r="B7" s="3"/>
      <c r="C7" s="3"/>
      <c r="D7" s="3"/>
      <c r="E7" s="3"/>
    </row>
    <row r="8" spans="1:10" ht="20.149999999999999" customHeight="1" thickBot="1" x14ac:dyDescent="0.3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4" customHeight="1" thickBot="1" x14ac:dyDescent="0.3">
      <c r="A9" s="8"/>
      <c r="B9" s="9">
        <v>1087.4349999999999</v>
      </c>
      <c r="C9" s="10">
        <v>1674.5142094799999</v>
      </c>
      <c r="D9" s="10">
        <v>1150.0614266499999</v>
      </c>
      <c r="E9" s="10">
        <v>1129.3385763399999</v>
      </c>
      <c r="F9" s="11">
        <v>20.722850310000002</v>
      </c>
    </row>
    <row r="10" spans="1:10" ht="13" thickTop="1" x14ac:dyDescent="0.25">
      <c r="A10" s="3"/>
      <c r="B10" s="3"/>
      <c r="C10" s="3"/>
      <c r="D10" s="3"/>
      <c r="E10" s="3"/>
    </row>
    <row r="11" spans="1:10" x14ac:dyDescent="0.25">
      <c r="A11" s="3"/>
      <c r="B11" s="3"/>
      <c r="C11" s="3"/>
      <c r="D11" s="3"/>
      <c r="E11" s="3"/>
    </row>
    <row r="12" spans="1:10" ht="20" x14ac:dyDescent="0.4">
      <c r="A12" s="5" t="s">
        <v>7</v>
      </c>
    </row>
    <row r="13" spans="1:10" x14ac:dyDescent="0.25">
      <c r="A13" s="3"/>
      <c r="B13" s="3"/>
      <c r="C13" s="3"/>
      <c r="D13" s="3"/>
      <c r="E13" s="3"/>
    </row>
    <row r="14" spans="1:10" ht="20.149999999999999" customHeight="1" thickBot="1" x14ac:dyDescent="0.3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4" customHeight="1" x14ac:dyDescent="0.25">
      <c r="A15" s="13" t="s">
        <v>7</v>
      </c>
      <c r="B15" s="14">
        <v>170107614.30000001</v>
      </c>
      <c r="C15" s="15">
        <v>94727254.049999997</v>
      </c>
      <c r="D15" s="15">
        <v>11222662.460000003</v>
      </c>
      <c r="E15" s="15">
        <v>655688059.62999976</v>
      </c>
      <c r="F15" s="15">
        <v>15175837.83</v>
      </c>
      <c r="G15" s="15">
        <v>270909.84999999992</v>
      </c>
      <c r="H15" s="15">
        <v>12892557.689999999</v>
      </c>
      <c r="I15" s="15">
        <v>189976530.84</v>
      </c>
      <c r="J15" s="16">
        <v>0</v>
      </c>
    </row>
    <row r="16" spans="1:10" ht="25.4" customHeight="1" x14ac:dyDescent="0.25">
      <c r="A16" s="17" t="s">
        <v>8</v>
      </c>
      <c r="B16" s="18">
        <v>156685000</v>
      </c>
      <c r="C16" s="19">
        <v>105080000</v>
      </c>
      <c r="D16" s="19">
        <v>4666000</v>
      </c>
      <c r="E16" s="19">
        <v>653819817.87999976</v>
      </c>
      <c r="F16" s="19">
        <v>2953000</v>
      </c>
      <c r="G16" s="19">
        <v>0</v>
      </c>
      <c r="H16" s="19">
        <v>9800154.0300000012</v>
      </c>
      <c r="I16" s="19">
        <v>741510237.57000005</v>
      </c>
      <c r="J16" s="20">
        <v>0</v>
      </c>
    </row>
    <row r="17" spans="1:10" ht="25.4" customHeight="1" x14ac:dyDescent="0.25">
      <c r="A17" s="17" t="s">
        <v>9</v>
      </c>
      <c r="B17" s="18">
        <v>170.10761430000002</v>
      </c>
      <c r="C17" s="19">
        <v>94.727254049999999</v>
      </c>
      <c r="D17" s="19">
        <v>11.222662460000002</v>
      </c>
      <c r="E17" s="19">
        <v>655.68805962999977</v>
      </c>
      <c r="F17" s="19">
        <v>15.175837830000001</v>
      </c>
      <c r="G17" s="19">
        <v>0.2709098499999999</v>
      </c>
      <c r="H17" s="19">
        <v>12.89255769</v>
      </c>
      <c r="I17" s="19">
        <v>189.97653084000001</v>
      </c>
      <c r="J17" s="20">
        <v>0</v>
      </c>
    </row>
    <row r="18" spans="1:10" ht="25.4" customHeight="1" thickBot="1" x14ac:dyDescent="0.3">
      <c r="A18" s="21" t="s">
        <v>10</v>
      </c>
      <c r="B18" s="22">
        <v>156.685</v>
      </c>
      <c r="C18" s="23">
        <v>105.08</v>
      </c>
      <c r="D18" s="23">
        <v>4.6660000000000004</v>
      </c>
      <c r="E18" s="23">
        <v>653.81981787999973</v>
      </c>
      <c r="F18" s="23">
        <v>2.9529999999999998</v>
      </c>
      <c r="G18" s="23">
        <v>0</v>
      </c>
      <c r="H18" s="23">
        <v>9.8001540300000016</v>
      </c>
      <c r="I18" s="23">
        <v>741.51023757000007</v>
      </c>
      <c r="J18" s="24">
        <v>0</v>
      </c>
    </row>
    <row r="19" spans="1:10" ht="13" thickTop="1" x14ac:dyDescent="0.25"/>
    <row r="21" spans="1:10" ht="20" x14ac:dyDescent="0.4">
      <c r="A21" s="5" t="s">
        <v>11</v>
      </c>
    </row>
    <row r="22" spans="1:10" x14ac:dyDescent="0.25">
      <c r="A22" s="3"/>
      <c r="B22" s="3"/>
      <c r="C22" s="3"/>
      <c r="D22" s="3"/>
      <c r="E22" s="3"/>
    </row>
    <row r="23" spans="1:10" ht="25.4" customHeight="1" x14ac:dyDescent="0.25">
      <c r="A23" s="25" t="s">
        <v>12</v>
      </c>
      <c r="B23" s="26">
        <f>E9</f>
        <v>1129.3385763399999</v>
      </c>
    </row>
    <row r="24" spans="1:10" ht="25.4" customHeight="1" thickBot="1" x14ac:dyDescent="0.3">
      <c r="A24" s="21" t="s">
        <v>13</v>
      </c>
      <c r="B24" s="27">
        <f>F9</f>
        <v>20.722850310000002</v>
      </c>
    </row>
    <row r="25" spans="1:10" ht="13" thickTop="1" x14ac:dyDescent="0.25"/>
    <row r="27" spans="1:10" ht="20" x14ac:dyDescent="0.4">
      <c r="A27" s="5" t="s">
        <v>14</v>
      </c>
    </row>
    <row r="28" spans="1:10" x14ac:dyDescent="0.25">
      <c r="A28" s="3"/>
      <c r="B28" s="3"/>
      <c r="C28" s="3"/>
      <c r="D28" s="3"/>
      <c r="E28" s="3"/>
    </row>
    <row r="29" spans="1:10" ht="20.149999999999999" customHeight="1" thickBot="1" x14ac:dyDescent="0.3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4" customHeight="1" thickBot="1" x14ac:dyDescent="0.3">
      <c r="A30" s="8"/>
      <c r="B30" s="9">
        <v>1087.4349999999999</v>
      </c>
      <c r="C30" s="10">
        <v>1674.5142094800001</v>
      </c>
      <c r="D30" s="10">
        <v>1451.9190964999998</v>
      </c>
      <c r="E30" s="10">
        <v>1184.5893893999998</v>
      </c>
      <c r="F30" s="10">
        <v>1180.6766089399998</v>
      </c>
      <c r="G30" s="11">
        <v>3.9127804599999996</v>
      </c>
    </row>
    <row r="31" spans="1:10" ht="13" thickTop="1" x14ac:dyDescent="0.25">
      <c r="E31" s="3"/>
    </row>
    <row r="33" spans="1:10" ht="20" x14ac:dyDescent="0.4">
      <c r="A33" s="5" t="s">
        <v>21</v>
      </c>
    </row>
    <row r="34" spans="1:10" x14ac:dyDescent="0.25">
      <c r="A34" s="3"/>
      <c r="B34" s="3"/>
      <c r="C34" s="3"/>
      <c r="D34" s="3"/>
      <c r="E34" s="3"/>
    </row>
    <row r="35" spans="1:10" ht="20.149999999999999" customHeight="1" thickBot="1" x14ac:dyDescent="0.3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4" customHeight="1" x14ac:dyDescent="0.25">
      <c r="A36" s="13" t="s">
        <v>22</v>
      </c>
      <c r="B36" s="14">
        <v>237670780.09999985</v>
      </c>
      <c r="C36" s="15">
        <v>129819447.31000005</v>
      </c>
      <c r="D36" s="15">
        <v>924.19999999999993</v>
      </c>
      <c r="E36" s="15">
        <v>444891907.61999995</v>
      </c>
      <c r="F36" s="15">
        <v>0</v>
      </c>
      <c r="G36" s="15">
        <v>82322637.320000038</v>
      </c>
      <c r="H36" s="15">
        <v>363497395.62999994</v>
      </c>
      <c r="I36" s="15">
        <v>193716004.31999999</v>
      </c>
      <c r="J36" s="16">
        <v>0</v>
      </c>
    </row>
    <row r="37" spans="1:10" ht="25.4" customHeight="1" x14ac:dyDescent="0.25">
      <c r="A37" s="17" t="s">
        <v>23</v>
      </c>
      <c r="B37" s="18">
        <v>269792977.03000009</v>
      </c>
      <c r="C37" s="19">
        <v>154560675.86999995</v>
      </c>
      <c r="D37" s="19">
        <v>111020</v>
      </c>
      <c r="E37" s="19">
        <v>467476705.80000013</v>
      </c>
      <c r="F37" s="19">
        <v>3000000</v>
      </c>
      <c r="G37" s="19">
        <v>130330158.38000001</v>
      </c>
      <c r="H37" s="19">
        <v>450142402.08999997</v>
      </c>
      <c r="I37" s="19">
        <v>199100270.31</v>
      </c>
      <c r="J37" s="20">
        <v>0</v>
      </c>
    </row>
    <row r="38" spans="1:10" ht="25.4" customHeight="1" x14ac:dyDescent="0.25">
      <c r="A38" s="17" t="s">
        <v>24</v>
      </c>
      <c r="B38" s="18">
        <v>237.67078009999983</v>
      </c>
      <c r="C38" s="19">
        <v>129.81944731000004</v>
      </c>
      <c r="D38" s="19">
        <v>9.2419999999999991E-4</v>
      </c>
      <c r="E38" s="19">
        <v>444.89190761999993</v>
      </c>
      <c r="F38" s="19">
        <v>0</v>
      </c>
      <c r="G38" s="19">
        <v>82.322637320000041</v>
      </c>
      <c r="H38" s="19">
        <v>363.49739562999991</v>
      </c>
      <c r="I38" s="19">
        <v>193.71600432</v>
      </c>
      <c r="J38" s="20">
        <v>0</v>
      </c>
    </row>
    <row r="39" spans="1:10" ht="25.4" customHeight="1" thickBot="1" x14ac:dyDescent="0.3">
      <c r="A39" s="21" t="s">
        <v>25</v>
      </c>
      <c r="B39" s="22">
        <v>269.79297703000009</v>
      </c>
      <c r="C39" s="23">
        <v>154.56067586999995</v>
      </c>
      <c r="D39" s="23">
        <v>0.11101999999999999</v>
      </c>
      <c r="E39" s="23">
        <v>467.4767058000001</v>
      </c>
      <c r="F39" s="23">
        <v>3</v>
      </c>
      <c r="G39" s="23">
        <v>130.33015838</v>
      </c>
      <c r="H39" s="23">
        <v>450.14240208999996</v>
      </c>
      <c r="I39" s="23">
        <v>199.10027031000001</v>
      </c>
      <c r="J39" s="24">
        <v>0</v>
      </c>
    </row>
    <row r="40" spans="1:10" ht="13" thickTop="1" x14ac:dyDescent="0.25"/>
    <row r="42" spans="1:10" ht="20" x14ac:dyDescent="0.4">
      <c r="A42" s="5" t="s">
        <v>26</v>
      </c>
    </row>
    <row r="43" spans="1:10" x14ac:dyDescent="0.25">
      <c r="A43" s="3"/>
      <c r="B43" s="3"/>
      <c r="C43" s="3"/>
      <c r="D43" s="3"/>
      <c r="E43" s="3"/>
    </row>
    <row r="44" spans="1:10" ht="25.4" customHeight="1" x14ac:dyDescent="0.25">
      <c r="A44" s="25" t="s">
        <v>26</v>
      </c>
      <c r="B44" s="26">
        <f>F30</f>
        <v>1180.6766089399998</v>
      </c>
    </row>
    <row r="45" spans="1:10" ht="25.4" customHeight="1" thickBot="1" x14ac:dyDescent="0.3">
      <c r="A45" s="21" t="s">
        <v>27</v>
      </c>
      <c r="B45" s="27">
        <f>G30</f>
        <v>3.9127804599999996</v>
      </c>
    </row>
    <row r="46" spans="1:10" ht="13" thickTop="1" x14ac:dyDescent="0.25"/>
  </sheetData>
  <sheetProtection algorithmName="SHA-512" hashValue="hYtgAuMTPDRn4NU+pPACSEEL5HwSQcyF2DPI5WNeJm1l4JxPakw7g4/VcJgm5l7b903dMxZNwse4u2TjJmmnnw==" saltValue="oQwlnGEoUBU5934Fe8+I/A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2024-02-07T09:15:38Z</dcterms:created>
  <dcterms:modified xsi:type="dcterms:W3CDTF">2024-02-07T09:31:12Z</dcterms:modified>
</cp:coreProperties>
</file>