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U:\SCO\Dades\Tec1\Comptabilitat\CPressupostaria\Historics\"/>
    </mc:Choice>
  </mc:AlternateContent>
  <xr:revisionPtr revIDLastSave="0" documentId="13_ncr:1_{0572833F-4EE7-4B4C-AE71-5DC0F4546CDC}" xr6:coauthVersionLast="47" xr6:coauthVersionMax="47" xr10:uidLastSave="{00000000-0000-0000-0000-000000000000}"/>
  <bookViews>
    <workbookView xWindow="-110" yWindow="-110" windowWidth="19420" windowHeight="10420" xr2:uid="{7FCA188E-8B47-499F-A411-048AFDE82F1C}"/>
  </bookViews>
  <sheets>
    <sheet name="Diba" sheetId="5" r:id="rId1"/>
    <sheet name="DibaAltres" sheetId="4" r:id="rId2"/>
    <sheet name="GrIngressos" sheetId="3" r:id="rId3"/>
    <sheet name="GrDespeses" sheetId="2" r:id="rId4"/>
    <sheet name="CGrafics" sheetId="1" r:id="rId5"/>
  </sheets>
  <externalReferences>
    <externalReference r:id="rId6"/>
  </externalReferences>
  <definedNames>
    <definedName name="_12Àrea_d_impressió" localSheetId="3">GrDespeses!$A$1:$L$84</definedName>
    <definedName name="_17Àrea_d_impressió" localSheetId="2">GrIngressos!$A$1:$L$84</definedName>
    <definedName name="_6Àrea_d_impressió" localSheetId="0">Diba!$A$1:$K$68</definedName>
    <definedName name="_7Àrea_d_impressió" localSheetId="1">DibaAltres!$A$1:$K$70</definedName>
    <definedName name="any">[1]RangsClau!$C$22</definedName>
    <definedName name="area">[1]RangsClau!$C$8</definedName>
    <definedName name="_xlnm.Print_Area" localSheetId="0">Diba!$A$1:$K$68</definedName>
    <definedName name="_xlnm.Print_Area" localSheetId="1">DibaAltres!$A$1:$K$70</definedName>
    <definedName name="_xlnm.Print_Area" localSheetId="3">GrDespeses!$A$1:$L$84</definedName>
    <definedName name="_xlnm.Print_Area" localSheetId="2">GrIngressos!$A$1:$L$84</definedName>
    <definedName name="data">[1]RangsClau!$C$19</definedName>
    <definedName name="datadsignatura">[1]RangsClau!$C$24</definedName>
    <definedName name="dextraccio">[1]Control!$E$4</definedName>
    <definedName name="dia">[1]RangsClau!$C$20</definedName>
    <definedName name="dinforme">[1]Control!$C$4</definedName>
    <definedName name="epigraf">[1]RangsClau!$C$13</definedName>
    <definedName name="extraccio">[1]RangsClau!$C$23</definedName>
    <definedName name="impportadaaltresdades">[1]Impressio!$C$39</definedName>
    <definedName name="impportadacomparat">[1]Impressio!$C$17</definedName>
    <definedName name="impportadaconsorcis">[1]Impressio!$C$48</definedName>
    <definedName name="impportadadanteriorsparees">[1]Impressio!$C$68</definedName>
    <definedName name="impportadadiba">[1]Impressio!$C$9</definedName>
    <definedName name="impportadaliquidacioppst">[1]Impressio!$C$32</definedName>
    <definedName name="impportadanopressupt">[1]Impressio!$C$28</definedName>
    <definedName name="impportadaorganismes">[1]Impressio!$C$43</definedName>
    <definedName name="impportadapdespesesparees">[1]Impressio!$C$66</definedName>
    <definedName name="impportadapingressosparees">[1]Impressio!$C$65</definedName>
    <definedName name="impportadaqcomandament">[1]Impressio!$C$36</definedName>
    <definedName name="impportadaromanent">[1]Impressio!$C$34</definedName>
    <definedName name="impportadaromanentsparees">[1]Impressio!$C$67</definedName>
    <definedName name="impportadatancats">[1]Impressio!$C$14</definedName>
    <definedName name="impportadatresoreria">[1]Impressio!$C$26</definedName>
    <definedName name="mes">[1]RangsClau!$C$21</definedName>
    <definedName name="nota1">[1]RangsClau!$C$30</definedName>
    <definedName name="organ">[1]RangsClau!$C$9</definedName>
    <definedName name="pagdiba">Diba!$A$1:$K$68</definedName>
    <definedName name="pagdibaaltres">DibaAltres!$A$1:$K$70</definedName>
    <definedName name="paggrdespeses">GrDespeses!$A$1:$L$84</definedName>
    <definedName name="paggringressos">GrIngressos!$A$1:$L$84</definedName>
    <definedName name="paginar">[1]Index!$F$64</definedName>
    <definedName name="report">[1]RangsClau!$C$16</definedName>
    <definedName name="servei">[1]RangsClau!$C$10</definedName>
    <definedName name="taxadcreixement">[1]RangsClau!$C$29</definedName>
    <definedName name="tindex">[1]Taules!$B$40:$I$54</definedName>
    <definedName name="titol">[1]RangsClau!$C$12</definedName>
    <definedName name="tmesos">[1]Taules!$B$7:$H$19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8" i="5" l="1"/>
  <c r="B59" i="5"/>
  <c r="B47" i="5"/>
  <c r="I44" i="5"/>
  <c r="G44" i="5"/>
  <c r="H44" i="5"/>
  <c r="K43" i="5"/>
  <c r="K42" i="5"/>
  <c r="E44" i="5"/>
  <c r="D44" i="5"/>
  <c r="F41" i="5"/>
  <c r="D41" i="5"/>
  <c r="G41" i="5"/>
  <c r="K41" i="5" s="1"/>
  <c r="K40" i="5"/>
  <c r="E41" i="5"/>
  <c r="K39" i="5"/>
  <c r="I41" i="5"/>
  <c r="H41" i="5"/>
  <c r="I38" i="5"/>
  <c r="K37" i="5"/>
  <c r="G38" i="5"/>
  <c r="K36" i="5"/>
  <c r="K35" i="5"/>
  <c r="K34" i="5"/>
  <c r="K33" i="5"/>
  <c r="H38" i="5"/>
  <c r="F38" i="5"/>
  <c r="E38" i="5"/>
  <c r="D38" i="5"/>
  <c r="D47" i="5" s="1"/>
  <c r="D22" i="5"/>
  <c r="K21" i="5"/>
  <c r="I22" i="5"/>
  <c r="I56" i="5" s="1"/>
  <c r="H22" i="5"/>
  <c r="G22" i="5"/>
  <c r="G56" i="5" s="1"/>
  <c r="F22" i="5"/>
  <c r="E22" i="5"/>
  <c r="I19" i="5"/>
  <c r="G19" i="5"/>
  <c r="G55" i="5" s="1"/>
  <c r="H19" i="5"/>
  <c r="H55" i="5" s="1"/>
  <c r="K18" i="5"/>
  <c r="K17" i="5"/>
  <c r="E19" i="5"/>
  <c r="D19" i="5"/>
  <c r="D55" i="5" s="1"/>
  <c r="D16" i="5"/>
  <c r="K15" i="5"/>
  <c r="K14" i="5"/>
  <c r="K13" i="5"/>
  <c r="F16" i="5"/>
  <c r="I16" i="5"/>
  <c r="H16" i="5"/>
  <c r="G16" i="5"/>
  <c r="K11" i="5"/>
  <c r="E16" i="5"/>
  <c r="K7" i="5"/>
  <c r="K70" i="4"/>
  <c r="B25" i="4"/>
  <c r="E22" i="4"/>
  <c r="D22" i="4"/>
  <c r="K21" i="4"/>
  <c r="I22" i="4"/>
  <c r="H22" i="4"/>
  <c r="G22" i="4"/>
  <c r="F22" i="4"/>
  <c r="K22" i="4" s="1"/>
  <c r="I19" i="4"/>
  <c r="H19" i="4"/>
  <c r="G19" i="4"/>
  <c r="K18" i="4"/>
  <c r="F19" i="4"/>
  <c r="E19" i="4"/>
  <c r="D19" i="4"/>
  <c r="K19" i="4" s="1"/>
  <c r="D16" i="4"/>
  <c r="K15" i="4"/>
  <c r="K14" i="4"/>
  <c r="K13" i="4"/>
  <c r="F16" i="4"/>
  <c r="K11" i="4"/>
  <c r="I16" i="4"/>
  <c r="I25" i="4" s="1"/>
  <c r="H16" i="4"/>
  <c r="G16" i="4"/>
  <c r="E16" i="4"/>
  <c r="E25" i="4" s="1"/>
  <c r="K7" i="4"/>
  <c r="L84" i="3"/>
  <c r="L84" i="2"/>
  <c r="B45" i="1"/>
  <c r="B44" i="1"/>
  <c r="B24" i="1"/>
  <c r="B23" i="1"/>
  <c r="G25" i="4" l="1"/>
  <c r="D25" i="4"/>
  <c r="K25" i="4" s="1"/>
  <c r="F25" i="4"/>
  <c r="G47" i="5"/>
  <c r="I55" i="5"/>
  <c r="I47" i="5"/>
  <c r="D56" i="5"/>
  <c r="K38" i="5"/>
  <c r="I54" i="5"/>
  <c r="I25" i="5"/>
  <c r="I59" i="5" s="1"/>
  <c r="H25" i="4"/>
  <c r="D54" i="5"/>
  <c r="E56" i="5"/>
  <c r="F54" i="5"/>
  <c r="K16" i="5"/>
  <c r="K22" i="5"/>
  <c r="H47" i="5"/>
  <c r="E47" i="5"/>
  <c r="E54" i="5"/>
  <c r="E25" i="5"/>
  <c r="E55" i="5"/>
  <c r="H25" i="5"/>
  <c r="H54" i="5"/>
  <c r="H56" i="5"/>
  <c r="G25" i="5"/>
  <c r="G59" i="5" s="1"/>
  <c r="G54" i="5"/>
  <c r="K16" i="4"/>
  <c r="F19" i="5"/>
  <c r="F25" i="5" s="1"/>
  <c r="F44" i="5"/>
  <c r="K44" i="5" s="1"/>
  <c r="D25" i="5"/>
  <c r="D59" i="5" s="1"/>
  <c r="K12" i="5"/>
  <c r="K20" i="5"/>
  <c r="K20" i="4"/>
  <c r="K12" i="4"/>
  <c r="K17" i="4"/>
  <c r="E59" i="5" l="1"/>
  <c r="K25" i="5"/>
  <c r="H59" i="5"/>
  <c r="F56" i="5"/>
  <c r="F47" i="5"/>
  <c r="K47" i="5" s="1"/>
  <c r="F55" i="5"/>
  <c r="K19" i="5"/>
  <c r="F59" i="5" l="1"/>
</calcChain>
</file>

<file path=xl/sharedStrings.xml><?xml version="1.0" encoding="utf-8"?>
<sst xmlns="http://schemas.openxmlformats.org/spreadsheetml/2006/main" count="141" uniqueCount="83">
  <si>
    <t>calculs per gràfics del pressupost actual</t>
  </si>
  <si>
    <t>ingressos</t>
  </si>
  <si>
    <t>Previsions inicials</t>
  </si>
  <si>
    <t>Previsions definitives</t>
  </si>
  <si>
    <t>Drets reconeguts nets</t>
  </si>
  <si>
    <t>Cobraments realitzats</t>
  </si>
  <si>
    <t>Pendent de cobrament</t>
  </si>
  <si>
    <t>drets reconeguts nets</t>
  </si>
  <si>
    <t>previsions definitives</t>
  </si>
  <si>
    <t>drets milions</t>
  </si>
  <si>
    <t>definitives milions</t>
  </si>
  <si>
    <t>ingressos nets</t>
  </si>
  <si>
    <t>recaptació neta</t>
  </si>
  <si>
    <t>pendent de cobrament</t>
  </si>
  <si>
    <t>despeses</t>
  </si>
  <si>
    <t>Crèdits inicials</t>
  </si>
  <si>
    <t>Crèdits definitius</t>
  </si>
  <si>
    <t>Disposicions</t>
  </si>
  <si>
    <t>Obligacions reconegudes</t>
  </si>
  <si>
    <t>Pagaments realitzats</t>
  </si>
  <si>
    <t>Pendent de pagament</t>
  </si>
  <si>
    <t>obligacions reconegudes</t>
  </si>
  <si>
    <t>despeses compromeses</t>
  </si>
  <si>
    <t>crèdits definitius</t>
  </si>
  <si>
    <t>despeses compr. milions</t>
  </si>
  <si>
    <t>crèdits definitius milions</t>
  </si>
  <si>
    <t>pagaments</t>
  </si>
  <si>
    <t>pendent de pagament</t>
  </si>
  <si>
    <t>Intervenció General</t>
  </si>
  <si>
    <t xml:space="preserve"> </t>
  </si>
  <si>
    <t>exercici corrent</t>
  </si>
  <si>
    <t>resum per capítols</t>
  </si>
  <si>
    <t>capítol pressupostari</t>
  </si>
  <si>
    <t>Crèdits
definitius</t>
  </si>
  <si>
    <t>Despeses autoritzades</t>
  </si>
  <si>
    <t>Despeses compromeses</t>
  </si>
  <si>
    <t>Crèdit
disponible</t>
  </si>
  <si>
    <t>Romanents
de crèdit</t>
  </si>
  <si>
    <t>%
(C)/(A)</t>
  </si>
  <si>
    <t>(A)</t>
  </si>
  <si>
    <t>(B)</t>
  </si>
  <si>
    <t>(C)</t>
  </si>
  <si>
    <t>(D)</t>
  </si>
  <si>
    <t>(E)</t>
  </si>
  <si>
    <t>(F) = (A)-(D)</t>
  </si>
  <si>
    <t>(G)</t>
  </si>
  <si>
    <t>Despeses de personal</t>
  </si>
  <si>
    <t>Despeses béns corrents i serveis</t>
  </si>
  <si>
    <t>Despeses financeres</t>
  </si>
  <si>
    <t>Transferències corrents</t>
  </si>
  <si>
    <t>Fons de contingència i altres impr.</t>
  </si>
  <si>
    <t>Despeses corrents (D1)</t>
  </si>
  <si>
    <t>Inversions reals</t>
  </si>
  <si>
    <t>Transferències capital</t>
  </si>
  <si>
    <t>Despeses de capital (D2)</t>
  </si>
  <si>
    <t>Actius financers</t>
  </si>
  <si>
    <t>Passius financers</t>
  </si>
  <si>
    <t>Despeses financeres (D3)</t>
  </si>
  <si>
    <t>Pressupost
inicial</t>
  </si>
  <si>
    <t>Modificacions</t>
  </si>
  <si>
    <t>Pressupost
actual</t>
  </si>
  <si>
    <t>Drets reconeguts
nets</t>
  </si>
  <si>
    <t>Recaptació</t>
  </si>
  <si>
    <t>%
(D)/(C)</t>
  </si>
  <si>
    <t>(C) = (A)+(B)</t>
  </si>
  <si>
    <t>(F) = (D)+(E)</t>
  </si>
  <si>
    <t>Impostos directes</t>
  </si>
  <si>
    <t>Impostos indirectes</t>
  </si>
  <si>
    <t>Taxes i altres ingressos</t>
  </si>
  <si>
    <t>Ingressos patrimonials</t>
  </si>
  <si>
    <t>Ingressos corrents (I1)</t>
  </si>
  <si>
    <t>Alienació de béns</t>
  </si>
  <si>
    <t>Ingressos de capital (I2)</t>
  </si>
  <si>
    <t>Ingressos financers (I3)</t>
  </si>
  <si>
    <t>Total d'ingressos</t>
  </si>
  <si>
    <t>Obligacions
reconegudes</t>
  </si>
  <si>
    <t>Pagaments</t>
  </si>
  <si>
    <t>diferències</t>
  </si>
  <si>
    <t>en operacions corrents            (I1)-(D1)</t>
  </si>
  <si>
    <t>en operacions de capital         (I2)-(D2)</t>
  </si>
  <si>
    <t>en operacions financeres        (I3)-(D3)</t>
  </si>
  <si>
    <t>31 de desembre de 2023</t>
  </si>
  <si>
    <t>liquidació del pressupost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</si>
</sst>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P_t_s_-;\-* #,##0.00\ _P_t_s_-;_-* &quot;-&quot;??\ _P_t_s_-;_-@_-"/>
    <numFmt numFmtId="165" formatCode="_-* #,##0.00\ _€_-;\-* #,##0.00\ _€_-;_-* &quot;-&quot;??\ _€_-;_-@_-"/>
    <numFmt numFmtId="166" formatCode="0.0%"/>
  </numFmts>
  <fonts count="28" x14ac:knownFonts="1"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6"/>
      <color indexed="29"/>
      <name val="Arial Narrow"/>
      <family val="2"/>
    </font>
    <font>
      <b/>
      <sz val="26"/>
      <color indexed="29"/>
      <name val="Arial Narrow"/>
      <family val="2"/>
    </font>
    <font>
      <b/>
      <u/>
      <sz val="16"/>
      <name val="Arial Narrow"/>
      <family val="2"/>
    </font>
    <font>
      <b/>
      <sz val="11"/>
      <color indexed="8"/>
      <name val="Arial"/>
      <family val="2"/>
    </font>
    <font>
      <b/>
      <sz val="10"/>
      <color indexed="8"/>
      <name val="Arial Narrow"/>
      <family val="2"/>
    </font>
    <font>
      <b/>
      <sz val="12"/>
      <name val="Arial Narrow"/>
      <family val="2"/>
    </font>
    <font>
      <b/>
      <sz val="14"/>
      <color indexed="8"/>
      <name val="Arial"/>
      <family val="2"/>
    </font>
    <font>
      <b/>
      <sz val="10"/>
      <color indexed="29"/>
      <name val="Arial Narrow"/>
      <family val="2"/>
    </font>
    <font>
      <sz val="8"/>
      <color indexed="23"/>
      <name val="Arial"/>
      <family val="2"/>
    </font>
    <font>
      <b/>
      <sz val="11"/>
      <color indexed="16"/>
      <name val="Times New Roman"/>
      <family val="1"/>
    </font>
    <font>
      <b/>
      <sz val="24"/>
      <color indexed="9"/>
      <name val="Arial Narrow"/>
      <family val="2"/>
    </font>
    <font>
      <b/>
      <sz val="24"/>
      <color indexed="60"/>
      <name val="Arial Narrow"/>
      <family val="2"/>
    </font>
    <font>
      <b/>
      <sz val="14"/>
      <color indexed="29"/>
      <name val="Arial Narrow"/>
      <family val="2"/>
    </font>
    <font>
      <b/>
      <sz val="22"/>
      <color indexed="8"/>
      <name val="Arial Narrow"/>
      <family val="2"/>
    </font>
    <font>
      <b/>
      <sz val="22"/>
      <name val="Arial Narrow"/>
      <family val="2"/>
    </font>
    <font>
      <sz val="26"/>
      <color indexed="29"/>
      <name val="Arial Narrow"/>
      <family val="2"/>
    </font>
    <font>
      <b/>
      <sz val="18"/>
      <color indexed="10"/>
      <name val="Times New Roman"/>
      <family val="1"/>
    </font>
    <font>
      <b/>
      <sz val="16"/>
      <name val="Arial Narrow"/>
      <family val="2"/>
    </font>
    <font>
      <sz val="11"/>
      <name val="Arial Narrow"/>
      <family val="2"/>
    </font>
    <font>
      <sz val="10"/>
      <color indexed="23"/>
      <name val="Arial Narrow"/>
      <family val="2"/>
    </font>
    <font>
      <b/>
      <sz val="11"/>
      <name val="Arial Narrow"/>
      <family val="2"/>
    </font>
    <font>
      <b/>
      <sz val="10"/>
      <name val="Arial"/>
      <family val="2"/>
    </font>
    <font>
      <b/>
      <sz val="10"/>
      <color indexed="23"/>
      <name val="Arial Narrow"/>
      <family val="2"/>
    </font>
    <font>
      <sz val="10"/>
      <color indexed="23"/>
      <name val="Arial"/>
      <family val="2"/>
    </font>
    <font>
      <b/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mediumGray">
        <fgColor indexed="40"/>
        <bgColor indexed="41"/>
      </patternFill>
    </fill>
    <fill>
      <patternFill patternType="solid">
        <fgColor indexed="41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ck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ck">
        <color indexed="64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3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22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medium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ck">
        <color indexed="64"/>
      </bottom>
      <diagonal/>
    </border>
    <border>
      <left style="medium">
        <color indexed="64"/>
      </left>
      <right style="thin">
        <color indexed="22"/>
      </right>
      <top style="thin">
        <color indexed="23"/>
      </top>
      <bottom style="thick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3"/>
      </top>
      <bottom style="thick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23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3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23"/>
      </bottom>
      <diagonal/>
    </border>
    <border>
      <left style="medium">
        <color indexed="64"/>
      </left>
      <right style="medium">
        <color indexed="64"/>
      </right>
      <top style="thin">
        <color indexed="23"/>
      </top>
      <bottom style="thick">
        <color indexed="64"/>
      </bottom>
      <diagonal/>
    </border>
    <border>
      <left/>
      <right/>
      <top style="medium">
        <color indexed="16"/>
      </top>
      <bottom/>
      <diagonal/>
    </border>
    <border>
      <left/>
      <right/>
      <top/>
      <bottom style="medium">
        <color indexed="16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55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22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22"/>
      </right>
      <top style="medium">
        <color indexed="64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medium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/>
      <top style="thin">
        <color indexed="64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4" fontId="0" fillId="0" borderId="0" xfId="0" applyNumberFormat="1"/>
    <xf numFmtId="0" fontId="4" fillId="0" borderId="0" xfId="0" applyFont="1" applyAlignment="1">
      <alignment horizontal="left" indent="1"/>
    </xf>
    <xf numFmtId="0" fontId="5" fillId="0" borderId="0" xfId="0" applyFont="1" applyAlignment="1">
      <alignment horizontal="left" indent="1"/>
    </xf>
    <xf numFmtId="0" fontId="6" fillId="2" borderId="1" xfId="0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 indent="1"/>
    </xf>
    <xf numFmtId="4" fontId="8" fillId="3" borderId="4" xfId="1" applyNumberFormat="1" applyFont="1" applyFill="1" applyBorder="1" applyAlignment="1">
      <alignment horizontal="right" vertical="center" indent="1"/>
    </xf>
    <xf numFmtId="4" fontId="8" fillId="3" borderId="5" xfId="1" applyNumberFormat="1" applyFont="1" applyFill="1" applyBorder="1" applyAlignment="1">
      <alignment horizontal="right" vertical="center" indent="1"/>
    </xf>
    <xf numFmtId="4" fontId="8" fillId="3" borderId="6" xfId="1" applyNumberFormat="1" applyFont="1" applyFill="1" applyBorder="1" applyAlignment="1">
      <alignment horizontal="right" vertical="center" indent="1"/>
    </xf>
    <xf numFmtId="1" fontId="6" fillId="2" borderId="2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 indent="1"/>
    </xf>
    <xf numFmtId="4" fontId="8" fillId="3" borderId="8" xfId="1" applyNumberFormat="1" applyFont="1" applyFill="1" applyBorder="1" applyAlignment="1">
      <alignment horizontal="right" vertical="center" indent="1"/>
    </xf>
    <xf numFmtId="4" fontId="8" fillId="3" borderId="9" xfId="1" applyNumberFormat="1" applyFont="1" applyFill="1" applyBorder="1" applyAlignment="1">
      <alignment horizontal="right" vertical="center" indent="1"/>
    </xf>
    <xf numFmtId="4" fontId="8" fillId="3" borderId="10" xfId="1" applyNumberFormat="1" applyFont="1" applyFill="1" applyBorder="1" applyAlignment="1">
      <alignment horizontal="right" vertical="center" indent="1"/>
    </xf>
    <xf numFmtId="0" fontId="6" fillId="2" borderId="11" xfId="0" applyFont="1" applyFill="1" applyBorder="1" applyAlignment="1">
      <alignment horizontal="left" vertical="center" indent="1"/>
    </xf>
    <xf numFmtId="4" fontId="8" fillId="3" borderId="12" xfId="1" applyNumberFormat="1" applyFont="1" applyFill="1" applyBorder="1" applyAlignment="1">
      <alignment horizontal="right" vertical="center" indent="1"/>
    </xf>
    <xf numFmtId="4" fontId="8" fillId="3" borderId="13" xfId="1" applyNumberFormat="1" applyFont="1" applyFill="1" applyBorder="1" applyAlignment="1">
      <alignment horizontal="right" vertical="center" indent="1"/>
    </xf>
    <xf numFmtId="4" fontId="8" fillId="3" borderId="14" xfId="1" applyNumberFormat="1" applyFont="1" applyFill="1" applyBorder="1" applyAlignment="1">
      <alignment horizontal="right" vertical="center" indent="1"/>
    </xf>
    <xf numFmtId="0" fontId="6" fillId="2" borderId="15" xfId="0" applyFont="1" applyFill="1" applyBorder="1" applyAlignment="1">
      <alignment horizontal="left" vertical="center" indent="1"/>
    </xf>
    <xf numFmtId="4" fontId="8" fillId="3" borderId="16" xfId="1" applyNumberFormat="1" applyFont="1" applyFill="1" applyBorder="1" applyAlignment="1">
      <alignment horizontal="right" vertical="center" indent="1"/>
    </xf>
    <xf numFmtId="4" fontId="8" fillId="3" borderId="17" xfId="1" applyNumberFormat="1" applyFont="1" applyFill="1" applyBorder="1" applyAlignment="1">
      <alignment horizontal="right" vertical="center" indent="1"/>
    </xf>
    <xf numFmtId="4" fontId="8" fillId="3" borderId="18" xfId="1" applyNumberFormat="1" applyFont="1" applyFill="1" applyBorder="1" applyAlignment="1">
      <alignment horizontal="right" vertical="center" indent="1"/>
    </xf>
    <xf numFmtId="0" fontId="6" fillId="2" borderId="19" xfId="0" applyFont="1" applyFill="1" applyBorder="1" applyAlignment="1">
      <alignment horizontal="left" vertical="center" indent="1"/>
    </xf>
    <xf numFmtId="4" fontId="8" fillId="3" borderId="20" xfId="1" applyNumberFormat="1" applyFont="1" applyFill="1" applyBorder="1" applyAlignment="1">
      <alignment horizontal="right" vertical="center" indent="1"/>
    </xf>
    <xf numFmtId="4" fontId="8" fillId="3" borderId="21" xfId="1" applyNumberFormat="1" applyFont="1" applyFill="1" applyBorder="1" applyAlignment="1">
      <alignment horizontal="right" vertical="center" indent="1"/>
    </xf>
    <xf numFmtId="0" fontId="9" fillId="0" borderId="0" xfId="0" applyFont="1" applyAlignment="1">
      <alignment horizontal="right" indent="1"/>
    </xf>
    <xf numFmtId="0" fontId="0" fillId="0" borderId="0" xfId="0" applyAlignment="1">
      <alignment horizontal="right"/>
    </xf>
    <xf numFmtId="0" fontId="10" fillId="0" borderId="0" xfId="0" applyFont="1" applyAlignment="1">
      <alignment horizontal="right" indent="1"/>
    </xf>
    <xf numFmtId="0" fontId="0" fillId="0" borderId="22" xfId="0" applyBorder="1"/>
    <xf numFmtId="0" fontId="0" fillId="0" borderId="23" xfId="0" applyBorder="1"/>
    <xf numFmtId="0" fontId="11" fillId="0" borderId="0" xfId="0" applyFont="1" applyAlignment="1">
      <alignment horizontal="right"/>
    </xf>
    <xf numFmtId="0" fontId="12" fillId="0" borderId="0" xfId="0" applyFont="1" applyAlignment="1">
      <alignment horizontal="left" indent="1"/>
    </xf>
    <xf numFmtId="0" fontId="13" fillId="0" borderId="0" xfId="0" applyFont="1" applyAlignment="1">
      <alignment horizontal="left" vertical="center" indent="1"/>
    </xf>
    <xf numFmtId="0" fontId="14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16" fillId="0" borderId="24" xfId="0" applyFont="1" applyBorder="1" applyAlignment="1">
      <alignment horizontal="left" indent="1"/>
    </xf>
    <xf numFmtId="0" fontId="0" fillId="0" borderId="24" xfId="0" applyBorder="1"/>
    <xf numFmtId="0" fontId="17" fillId="0" borderId="24" xfId="0" applyFont="1" applyBorder="1" applyAlignment="1">
      <alignment horizontal="right" indent="1"/>
    </xf>
    <xf numFmtId="0" fontId="16" fillId="0" borderId="25" xfId="0" applyFont="1" applyBorder="1" applyAlignment="1">
      <alignment horizontal="left" indent="1"/>
    </xf>
    <xf numFmtId="0" fontId="0" fillId="0" borderId="25" xfId="0" applyBorder="1"/>
    <xf numFmtId="0" fontId="15" fillId="0" borderId="0" xfId="0" applyFont="1" applyAlignment="1">
      <alignment horizontal="right" indent="1"/>
    </xf>
    <xf numFmtId="0" fontId="18" fillId="0" borderId="0" xfId="0" applyFont="1" applyAlignment="1">
      <alignment horizontal="left" indent="1"/>
    </xf>
    <xf numFmtId="165" fontId="0" fillId="0" borderId="0" xfId="0" applyNumberFormat="1"/>
    <xf numFmtId="165" fontId="19" fillId="0" borderId="0" xfId="0" applyNumberFormat="1" applyFont="1" applyAlignment="1">
      <alignment horizontal="right"/>
    </xf>
    <xf numFmtId="0" fontId="20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8" fillId="0" borderId="26" xfId="0" applyFont="1" applyBorder="1" applyAlignment="1">
      <alignment horizontal="center" wrapText="1"/>
    </xf>
    <xf numFmtId="165" fontId="8" fillId="0" borderId="26" xfId="0" applyNumberFormat="1" applyFont="1" applyBorder="1" applyAlignment="1">
      <alignment horizontal="center" wrapText="1"/>
    </xf>
    <xf numFmtId="165" fontId="8" fillId="0" borderId="27" xfId="0" applyNumberFormat="1" applyFont="1" applyBorder="1" applyAlignment="1">
      <alignment horizontal="center" wrapText="1"/>
    </xf>
    <xf numFmtId="49" fontId="8" fillId="0" borderId="26" xfId="0" applyNumberFormat="1" applyFont="1" applyBorder="1" applyAlignment="1">
      <alignment horizontal="center" wrapText="1"/>
    </xf>
    <xf numFmtId="0" fontId="0" fillId="0" borderId="28" xfId="0" applyBorder="1" applyAlignment="1">
      <alignment horizontal="left" indent="1"/>
    </xf>
    <xf numFmtId="0" fontId="8" fillId="0" borderId="29" xfId="0" quotePrefix="1" applyFont="1" applyBorder="1" applyAlignment="1">
      <alignment horizontal="center" vertical="center" wrapText="1"/>
    </xf>
    <xf numFmtId="0" fontId="8" fillId="0" borderId="27" xfId="0" quotePrefix="1" applyFont="1" applyBorder="1" applyAlignment="1">
      <alignment horizontal="center" vertical="center" wrapText="1"/>
    </xf>
    <xf numFmtId="0" fontId="21" fillId="0" borderId="30" xfId="0" applyFont="1" applyBorder="1" applyAlignment="1">
      <alignment horizontal="left" indent="1"/>
    </xf>
    <xf numFmtId="4" fontId="21" fillId="0" borderId="30" xfId="0" applyNumberFormat="1" applyFont="1" applyBorder="1" applyAlignment="1">
      <alignment horizontal="left"/>
    </xf>
    <xf numFmtId="165" fontId="21" fillId="0" borderId="31" xfId="0" applyNumberFormat="1" applyFont="1" applyBorder="1"/>
    <xf numFmtId="165" fontId="21" fillId="0" borderId="32" xfId="0" applyNumberFormat="1" applyFont="1" applyBorder="1"/>
    <xf numFmtId="165" fontId="21" fillId="0" borderId="33" xfId="0" applyNumberFormat="1" applyFont="1" applyBorder="1"/>
    <xf numFmtId="165" fontId="21" fillId="0" borderId="34" xfId="0" applyNumberFormat="1" applyFont="1" applyBorder="1" applyAlignment="1">
      <alignment horizontal="right"/>
    </xf>
    <xf numFmtId="165" fontId="21" fillId="0" borderId="0" xfId="0" applyNumberFormat="1" applyFont="1" applyAlignment="1">
      <alignment horizontal="right"/>
    </xf>
    <xf numFmtId="166" fontId="22" fillId="0" borderId="30" xfId="0" applyNumberFormat="1" applyFont="1" applyBorder="1" applyAlignment="1">
      <alignment horizontal="right"/>
    </xf>
    <xf numFmtId="165" fontId="21" fillId="0" borderId="35" xfId="0" applyNumberFormat="1" applyFont="1" applyBorder="1"/>
    <xf numFmtId="165" fontId="21" fillId="0" borderId="36" xfId="0" applyNumberFormat="1" applyFont="1" applyBorder="1" applyAlignment="1">
      <alignment horizontal="right"/>
    </xf>
    <xf numFmtId="0" fontId="23" fillId="0" borderId="37" xfId="0" applyFont="1" applyBorder="1" applyAlignment="1">
      <alignment horizontal="left" indent="1"/>
    </xf>
    <xf numFmtId="4" fontId="23" fillId="0" borderId="38" xfId="0" applyNumberFormat="1" applyFont="1" applyBorder="1" applyAlignment="1">
      <alignment horizontal="left"/>
    </xf>
    <xf numFmtId="0" fontId="24" fillId="0" borderId="39" xfId="0" applyFont="1" applyBorder="1"/>
    <xf numFmtId="165" fontId="23" fillId="0" borderId="40" xfId="0" applyNumberFormat="1" applyFont="1" applyBorder="1"/>
    <xf numFmtId="165" fontId="23" fillId="0" borderId="41" xfId="0" applyNumberFormat="1" applyFont="1" applyBorder="1"/>
    <xf numFmtId="166" fontId="25" fillId="0" borderId="42" xfId="1" applyNumberFormat="1" applyFont="1" applyBorder="1" applyAlignment="1">
      <alignment horizontal="right"/>
    </xf>
    <xf numFmtId="165" fontId="21" fillId="0" borderId="43" xfId="0" applyNumberFormat="1" applyFont="1" applyBorder="1"/>
    <xf numFmtId="0" fontId="21" fillId="0" borderId="0" xfId="0" applyFont="1" applyAlignment="1">
      <alignment horizontal="left" indent="1"/>
    </xf>
    <xf numFmtId="4" fontId="21" fillId="0" borderId="0" xfId="0" applyNumberFormat="1" applyFont="1" applyAlignment="1">
      <alignment horizontal="left"/>
    </xf>
    <xf numFmtId="165" fontId="21" fillId="0" borderId="44" xfId="0" applyNumberFormat="1" applyFont="1" applyBorder="1"/>
    <xf numFmtId="165" fontId="21" fillId="0" borderId="45" xfId="0" applyNumberFormat="1" applyFont="1" applyBorder="1"/>
    <xf numFmtId="165" fontId="21" fillId="0" borderId="46" xfId="0" applyNumberFormat="1" applyFont="1" applyBorder="1"/>
    <xf numFmtId="165" fontId="21" fillId="0" borderId="47" xfId="0" applyNumberFormat="1" applyFont="1" applyBorder="1" applyAlignment="1">
      <alignment horizontal="right"/>
    </xf>
    <xf numFmtId="0" fontId="1" fillId="0" borderId="0" xfId="0" applyFont="1" applyAlignment="1">
      <alignment horizontal="left" indent="1"/>
    </xf>
    <xf numFmtId="165" fontId="21" fillId="0" borderId="48" xfId="0" applyNumberFormat="1" applyFont="1" applyBorder="1"/>
    <xf numFmtId="165" fontId="21" fillId="0" borderId="49" xfId="0" applyNumberFormat="1" applyFont="1" applyBorder="1"/>
    <xf numFmtId="165" fontId="21" fillId="0" borderId="50" xfId="0" applyNumberFormat="1" applyFont="1" applyBorder="1"/>
    <xf numFmtId="165" fontId="21" fillId="0" borderId="51" xfId="0" applyNumberFormat="1" applyFont="1" applyBorder="1" applyAlignment="1">
      <alignment horizontal="right"/>
    </xf>
    <xf numFmtId="166" fontId="22" fillId="0" borderId="52" xfId="0" applyNumberFormat="1" applyFont="1" applyBorder="1" applyAlignment="1">
      <alignment horizontal="right"/>
    </xf>
    <xf numFmtId="166" fontId="26" fillId="0" borderId="0" xfId="0" applyNumberFormat="1" applyFont="1"/>
    <xf numFmtId="0" fontId="20" fillId="0" borderId="0" xfId="0" applyFont="1" applyAlignment="1">
      <alignment horizontal="right" vertical="center"/>
    </xf>
    <xf numFmtId="165" fontId="27" fillId="0" borderId="53" xfId="0" applyNumberFormat="1" applyFont="1" applyBorder="1" applyAlignment="1">
      <alignment horizontal="right" vertical="center"/>
    </xf>
    <xf numFmtId="165" fontId="27" fillId="0" borderId="0" xfId="0" applyNumberFormat="1" applyFont="1" applyAlignment="1">
      <alignment horizontal="right" vertical="center"/>
    </xf>
    <xf numFmtId="166" fontId="25" fillId="0" borderId="42" xfId="1" applyNumberFormat="1" applyFont="1" applyBorder="1" applyAlignment="1">
      <alignment horizontal="right" vertical="center"/>
    </xf>
    <xf numFmtId="0" fontId="8" fillId="0" borderId="0" xfId="0" applyFont="1" applyAlignment="1">
      <alignment horizontal="center" wrapText="1"/>
    </xf>
    <xf numFmtId="165" fontId="8" fillId="0" borderId="0" xfId="0" applyNumberFormat="1" applyFont="1" applyAlignment="1">
      <alignment horizontal="center" wrapText="1"/>
    </xf>
    <xf numFmtId="49" fontId="8" fillId="0" borderId="0" xfId="0" applyNumberFormat="1" applyFont="1" applyAlignment="1">
      <alignment horizontal="center" wrapText="1"/>
    </xf>
    <xf numFmtId="0" fontId="8" fillId="0" borderId="0" xfId="0" quotePrefix="1" applyFont="1" applyAlignment="1">
      <alignment horizontal="center" vertical="center" wrapText="1"/>
    </xf>
    <xf numFmtId="165" fontId="21" fillId="0" borderId="0" xfId="0" applyNumberFormat="1" applyFont="1"/>
    <xf numFmtId="166" fontId="22" fillId="0" borderId="0" xfId="0" applyNumberFormat="1" applyFont="1" applyAlignment="1">
      <alignment horizontal="right"/>
    </xf>
    <xf numFmtId="0" fontId="23" fillId="0" borderId="0" xfId="0" applyFont="1" applyAlignment="1">
      <alignment horizontal="left" indent="1"/>
    </xf>
    <xf numFmtId="4" fontId="23" fillId="0" borderId="0" xfId="0" applyNumberFormat="1" applyFont="1" applyAlignment="1">
      <alignment horizontal="left"/>
    </xf>
    <xf numFmtId="0" fontId="24" fillId="0" borderId="0" xfId="0" applyFont="1"/>
    <xf numFmtId="165" fontId="23" fillId="0" borderId="0" xfId="0" applyNumberFormat="1" applyFont="1"/>
    <xf numFmtId="166" fontId="25" fillId="0" borderId="0" xfId="1" applyNumberFormat="1" applyFont="1" applyFill="1" applyBorder="1" applyAlignment="1">
      <alignment horizontal="right"/>
    </xf>
    <xf numFmtId="166" fontId="25" fillId="0" borderId="0" xfId="1" applyNumberFormat="1" applyFont="1" applyFill="1" applyBorder="1" applyAlignment="1">
      <alignment horizontal="right" vertical="center"/>
    </xf>
    <xf numFmtId="165" fontId="21" fillId="0" borderId="54" xfId="0" applyNumberFormat="1" applyFont="1" applyBorder="1"/>
    <xf numFmtId="165" fontId="21" fillId="0" borderId="34" xfId="0" applyNumberFormat="1" applyFont="1" applyBorder="1"/>
    <xf numFmtId="165" fontId="21" fillId="0" borderId="55" xfId="0" applyNumberFormat="1" applyFont="1" applyBorder="1"/>
    <xf numFmtId="165" fontId="21" fillId="0" borderId="56" xfId="0" applyNumberFormat="1" applyFont="1" applyBorder="1"/>
    <xf numFmtId="165" fontId="21" fillId="0" borderId="57" xfId="0" applyNumberFormat="1" applyFont="1" applyBorder="1"/>
    <xf numFmtId="165" fontId="21" fillId="0" borderId="41" xfId="0" applyNumberFormat="1" applyFont="1" applyBorder="1"/>
    <xf numFmtId="165" fontId="21" fillId="0" borderId="58" xfId="0" applyNumberFormat="1" applyFont="1" applyBorder="1"/>
    <xf numFmtId="165" fontId="23" fillId="0" borderId="42" xfId="0" applyNumberFormat="1" applyFont="1" applyBorder="1"/>
    <xf numFmtId="165" fontId="21" fillId="0" borderId="59" xfId="0" applyNumberFormat="1" applyFont="1" applyBorder="1"/>
    <xf numFmtId="165" fontId="21" fillId="0" borderId="47" xfId="0" applyNumberFormat="1" applyFont="1" applyBorder="1"/>
    <xf numFmtId="165" fontId="21" fillId="0" borderId="60" xfId="0" applyNumberFormat="1" applyFont="1" applyBorder="1"/>
    <xf numFmtId="4" fontId="21" fillId="0" borderId="0" xfId="0" applyNumberFormat="1" applyFont="1" applyAlignment="1">
      <alignment horizontal="left" indent="1"/>
    </xf>
    <xf numFmtId="164" fontId="21" fillId="0" borderId="61" xfId="1" applyFont="1" applyBorder="1"/>
    <xf numFmtId="164" fontId="21" fillId="0" borderId="62" xfId="1" applyFont="1" applyBorder="1"/>
    <xf numFmtId="164" fontId="21" fillId="0" borderId="63" xfId="1" applyFont="1" applyBorder="1"/>
    <xf numFmtId="164" fontId="21" fillId="0" borderId="64" xfId="1" applyFont="1" applyBorder="1"/>
    <xf numFmtId="164" fontId="21" fillId="0" borderId="65" xfId="1" applyFont="1" applyBorder="1"/>
    <xf numFmtId="164" fontId="21" fillId="0" borderId="0" xfId="1" applyFont="1" applyBorder="1"/>
    <xf numFmtId="4" fontId="21" fillId="0" borderId="30" xfId="0" applyNumberFormat="1" applyFont="1" applyBorder="1" applyAlignment="1">
      <alignment horizontal="left" indent="1"/>
    </xf>
    <xf numFmtId="4" fontId="21" fillId="0" borderId="31" xfId="1" applyNumberFormat="1" applyFont="1" applyBorder="1"/>
    <xf numFmtId="4" fontId="21" fillId="0" borderId="32" xfId="1" applyNumberFormat="1" applyFont="1" applyBorder="1"/>
    <xf numFmtId="4" fontId="21" fillId="0" borderId="35" xfId="1" applyNumberFormat="1" applyFont="1" applyBorder="1"/>
    <xf numFmtId="4" fontId="21" fillId="0" borderId="55" xfId="1" applyNumberFormat="1" applyFont="1" applyBorder="1"/>
    <xf numFmtId="4" fontId="21" fillId="0" borderId="34" xfId="1" applyNumberFormat="1" applyFont="1" applyBorder="1"/>
    <xf numFmtId="4" fontId="21" fillId="0" borderId="0" xfId="1" applyNumberFormat="1" applyFont="1" applyBorder="1"/>
    <xf numFmtId="4" fontId="21" fillId="0" borderId="66" xfId="1" applyNumberFormat="1" applyFont="1" applyBorder="1"/>
    <xf numFmtId="4" fontId="21" fillId="0" borderId="45" xfId="1" applyNumberFormat="1" applyFont="1" applyBorder="1"/>
    <xf numFmtId="4" fontId="21" fillId="0" borderId="46" xfId="1" applyNumberFormat="1" applyFont="1" applyBorder="1"/>
    <xf numFmtId="4" fontId="21" fillId="0" borderId="59" xfId="1" applyNumberFormat="1" applyFont="1" applyBorder="1"/>
    <xf numFmtId="4" fontId="21" fillId="0" borderId="47" xfId="1" applyNumberFormat="1" applyFont="1" applyBorder="1"/>
    <xf numFmtId="164" fontId="21" fillId="0" borderId="67" xfId="1" applyFont="1" applyBorder="1"/>
    <xf numFmtId="164" fontId="21" fillId="0" borderId="49" xfId="1" applyFont="1" applyBorder="1"/>
    <xf numFmtId="164" fontId="21" fillId="0" borderId="50" xfId="1" applyFont="1" applyBorder="1"/>
    <xf numFmtId="164" fontId="21" fillId="0" borderId="60" xfId="1" applyFont="1" applyBorder="1"/>
    <xf numFmtId="164" fontId="21" fillId="0" borderId="51" xfId="1" applyFont="1" applyBorder="1"/>
  </cellXfs>
  <cellStyles count="2">
    <cellStyle name="Co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/>
              <a:t>Ingressos - Exercici corrent</a:t>
            </a:r>
          </a:p>
        </c:rich>
      </c:tx>
      <c:layout>
        <c:manualLayout>
          <c:xMode val="edge"/>
          <c:yMode val="edge"/>
          <c:x val="0.33124999999999999"/>
          <c:y val="2.588235294117647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4"/>
      <c:rotY val="20"/>
      <c:depthPercent val="100"/>
      <c:rAngAx val="1"/>
    </c:view3D>
    <c:floor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3175">
          <a:solidFill>
            <a:srgbClr val="80000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3175">
          <a:solidFill>
            <a:srgbClr val="00000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3175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25"/>
          <c:y val="0.15764705882352942"/>
          <c:w val="0.86"/>
          <c:h val="0.6752941176470588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CGrafics!$B$8:$F$9</c:f>
              <c:multiLvlStrCache>
                <c:ptCount val="5"/>
                <c:lvl>
                  <c:pt idx="0">
                    <c:v>1.087,44</c:v>
                  </c:pt>
                  <c:pt idx="1">
                    <c:v>1.674,51</c:v>
                  </c:pt>
                  <c:pt idx="2">
                    <c:v>1.150,06</c:v>
                  </c:pt>
                  <c:pt idx="3">
                    <c:v>1.129,34</c:v>
                  </c:pt>
                  <c:pt idx="4">
                    <c:v>20,72</c:v>
                  </c:pt>
                </c:lvl>
                <c:lvl>
                  <c:pt idx="0">
                    <c:v>Previsions inicials</c:v>
                  </c:pt>
                  <c:pt idx="1">
                    <c:v>Previsions definitives</c:v>
                  </c:pt>
                  <c:pt idx="2">
                    <c:v>Drets reconeguts nets</c:v>
                  </c:pt>
                  <c:pt idx="3">
                    <c:v>Cobraments realitzats</c:v>
                  </c:pt>
                  <c:pt idx="4">
                    <c:v>Pendent de cobrament</c:v>
                  </c:pt>
                </c:lvl>
              </c:multiLvlStrCache>
            </c:multiLvlStrRef>
          </c:cat>
          <c:val>
            <c:numRef>
              <c:f>CGrafics!$B$9:$F$9</c:f>
              <c:numCache>
                <c:formatCode>#,##0.00</c:formatCode>
                <c:ptCount val="5"/>
                <c:pt idx="0">
                  <c:v>1087.4349999999999</c:v>
                </c:pt>
                <c:pt idx="1">
                  <c:v>1674.5142094799999</c:v>
                </c:pt>
                <c:pt idx="2">
                  <c:v>1150.0614266499999</c:v>
                </c:pt>
                <c:pt idx="3">
                  <c:v>1129.3385763399999</c:v>
                </c:pt>
                <c:pt idx="4">
                  <c:v>20.722850310000002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CA-44EC-AD94-081344163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61957760"/>
        <c:axId val="161959296"/>
        <c:axId val="0"/>
      </c:bar3DChart>
      <c:catAx>
        <c:axId val="16195776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61959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959296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ca-ES"/>
                  <a:t>milions d'euros</a:t>
                </a:r>
              </a:p>
            </c:rich>
          </c:tx>
          <c:layout>
            <c:manualLayout>
              <c:xMode val="edge"/>
              <c:yMode val="edge"/>
              <c:x val="6.3750000000000001E-2"/>
              <c:y val="0.395294117647058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619577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/>
              <a:t>Drets reconeguts sobre previsions definitives
per capítols - exercici corrent</a:t>
            </a:r>
          </a:p>
        </c:rich>
      </c:tx>
      <c:layout>
        <c:manualLayout>
          <c:xMode val="edge"/>
          <c:yMode val="edge"/>
          <c:x val="0.2175"/>
          <c:y val="2.4719128246936718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3175">
          <a:solidFill>
            <a:srgbClr val="00000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12700">
          <a:solidFill>
            <a:srgbClr val="00000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12700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6500000000000001"/>
          <c:y val="0.18426986511352825"/>
          <c:w val="0.79749999999999999"/>
          <c:h val="0.68988839743723385"/>
        </c:manualLayout>
      </c:layout>
      <c:bar3DChart>
        <c:barDir val="col"/>
        <c:grouping val="clustered"/>
        <c:varyColors val="0"/>
        <c:ser>
          <c:idx val="0"/>
          <c:order val="0"/>
          <c:tx>
            <c:v>Drets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CGrafics!$B$17:$J$17</c:f>
              <c:numCache>
                <c:formatCode>#,##0.00</c:formatCode>
                <c:ptCount val="9"/>
                <c:pt idx="0">
                  <c:v>170.10761430000002</c:v>
                </c:pt>
                <c:pt idx="1">
                  <c:v>94.727254049999999</c:v>
                </c:pt>
                <c:pt idx="2">
                  <c:v>11.222662460000002</c:v>
                </c:pt>
                <c:pt idx="3">
                  <c:v>655.68805962999977</c:v>
                </c:pt>
                <c:pt idx="4">
                  <c:v>15.175837830000001</c:v>
                </c:pt>
                <c:pt idx="5">
                  <c:v>0.2709098499999999</c:v>
                </c:pt>
                <c:pt idx="6">
                  <c:v>12.89255769</c:v>
                </c:pt>
                <c:pt idx="7">
                  <c:v>189.97653084000001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90-4ECD-B58B-AEEB70977E50}"/>
            </c:ext>
          </c:extLst>
        </c:ser>
        <c:ser>
          <c:idx val="1"/>
          <c:order val="1"/>
          <c:tx>
            <c:v>Pr.definitives</c:v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CGrafics!$B$18:$J$18</c:f>
              <c:numCache>
                <c:formatCode>#,##0.00</c:formatCode>
                <c:ptCount val="9"/>
                <c:pt idx="0">
                  <c:v>156.685</c:v>
                </c:pt>
                <c:pt idx="1">
                  <c:v>105.08</c:v>
                </c:pt>
                <c:pt idx="2">
                  <c:v>4.6660000000000004</c:v>
                </c:pt>
                <c:pt idx="3">
                  <c:v>653.81981787999973</c:v>
                </c:pt>
                <c:pt idx="4">
                  <c:v>2.9529999999999998</c:v>
                </c:pt>
                <c:pt idx="5">
                  <c:v>0</c:v>
                </c:pt>
                <c:pt idx="6">
                  <c:v>9.8001540300000016</c:v>
                </c:pt>
                <c:pt idx="7">
                  <c:v>741.51023757000007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90-4ECD-B58B-AEEB70977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62334208"/>
        <c:axId val="162335744"/>
        <c:axId val="0"/>
      </c:bar3DChart>
      <c:catAx>
        <c:axId val="16233420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62335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335744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ca-ES"/>
                  <a:t>milions d'euros</a:t>
                </a:r>
              </a:p>
            </c:rich>
          </c:tx>
          <c:layout>
            <c:manualLayout>
              <c:xMode val="edge"/>
              <c:yMode val="edge"/>
              <c:x val="8.2500000000000004E-2"/>
              <c:y val="0.4044948258589644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62334208"/>
        <c:crosses val="autoZero"/>
        <c:crossBetween val="between"/>
      </c:valAx>
      <c:dTable>
        <c:showHorzBorder val="1"/>
        <c:showVertBorder val="1"/>
        <c:showOutline val="0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Situació dels ingressos - Exercici corrent</a:t>
            </a:r>
          </a:p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 sz="15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milions d'euros</a:t>
            </a:r>
          </a:p>
        </c:rich>
      </c:tx>
      <c:layout>
        <c:manualLayout>
          <c:xMode val="edge"/>
          <c:yMode val="edge"/>
          <c:x val="0.20874999999999999"/>
          <c:y val="3.095245292144001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0125000000000002"/>
          <c:y val="0.34523889796990787"/>
          <c:w val="0.4"/>
          <c:h val="0.30238165546329859"/>
        </c:manualLayout>
      </c:layout>
      <c:pie3DChart>
        <c:varyColors val="1"/>
        <c:ser>
          <c:idx val="0"/>
          <c:order val="0"/>
          <c:spPr>
            <a:solidFill>
              <a:srgbClr val="FF8080"/>
            </a:solidFill>
            <a:ln w="12700">
              <a:solidFill>
                <a:srgbClr val="8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0A0-48DE-9AAF-53A85C640BCC}"/>
              </c:ext>
            </c:extLst>
          </c:dPt>
          <c:dPt>
            <c:idx val="1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0A0-48DE-9AAF-53A85C640BCC}"/>
              </c:ext>
            </c:extLst>
          </c:dPt>
          <c:dLbls>
            <c:dLbl>
              <c:idx val="0"/>
              <c:layout>
                <c:manualLayout>
                  <c:x val="1.1222047244094459E-2"/>
                  <c:y val="0.16228330279594472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A0-48DE-9AAF-53A85C640BCC}"/>
                </c:ext>
              </c:extLst>
            </c:dLbl>
            <c:dLbl>
              <c:idx val="1"/>
              <c:layout>
                <c:manualLayout>
                  <c:x val="9.0383202099737492E-3"/>
                  <c:y val="-0.10412873559843733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A0-48DE-9AAF-53A85C640BCC}"/>
                </c:ext>
              </c:extLst>
            </c:dLbl>
            <c:numFmt formatCode="#,##0.0_ ;\-#,##0.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50" b="1" i="0" u="none" strike="noStrike" baseline="0">
                    <a:solidFill>
                      <a:srgbClr val="FF6600"/>
                    </a:solidFill>
                    <a:latin typeface="Verdana"/>
                    <a:ea typeface="Verdana"/>
                    <a:cs typeface="Verdana"/>
                  </a:defRPr>
                </a:pPr>
                <a:endParaRPr lang="ca-ES"/>
              </a:p>
            </c:txPr>
            <c:showLegendKey val="1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12700">
                  <a:solidFill>
                    <a:srgbClr val="FF8080"/>
                  </a:solidFill>
                  <a:prstDash val="solid"/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CGrafics!$A$23:$A$24</c:f>
              <c:strCache>
                <c:ptCount val="2"/>
                <c:pt idx="0">
                  <c:v>recaptació neta</c:v>
                </c:pt>
                <c:pt idx="1">
                  <c:v>pendent de cobrament</c:v>
                </c:pt>
              </c:strCache>
            </c:strRef>
          </c:cat>
          <c:val>
            <c:numRef>
              <c:f>CGrafics!$B$23:$B$24</c:f>
              <c:numCache>
                <c:formatCode>#,##0.00</c:formatCode>
                <c:ptCount val="2"/>
                <c:pt idx="0">
                  <c:v>1129.3385763399999</c:v>
                </c:pt>
                <c:pt idx="1">
                  <c:v>20.722850310000002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0A0-48DE-9AAF-53A85C640BCC}"/>
            </c:ext>
          </c:extLst>
        </c:ser>
        <c:dLbls>
          <c:showLegendKey val="1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6874999999999999"/>
          <c:y val="0.88333538721955729"/>
          <c:w val="0.4975"/>
          <c:h val="6.42858637599138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15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ca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32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25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/>
              <a:t>Despeses - Exercici corrent</a:t>
            </a:r>
          </a:p>
        </c:rich>
      </c:tx>
      <c:layout>
        <c:manualLayout>
          <c:xMode val="edge"/>
          <c:yMode val="edge"/>
          <c:x val="0.30461959735340266"/>
          <c:y val="3.058823529411764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4"/>
      <c:rotY val="20"/>
      <c:depthPercent val="100"/>
      <c:rAngAx val="1"/>
    </c:view3D>
    <c:floor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3175">
          <a:solidFill>
            <a:srgbClr val="00000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12700">
          <a:solidFill>
            <a:srgbClr val="00000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12700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234721533046501"/>
          <c:y val="0.16"/>
          <c:w val="0.86017583023153454"/>
          <c:h val="0.6729411764705882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CGrafics!$B$29:$G$30</c:f>
              <c:multiLvlStrCache>
                <c:ptCount val="6"/>
                <c:lvl>
                  <c:pt idx="0">
                    <c:v>1.087,44</c:v>
                  </c:pt>
                  <c:pt idx="1">
                    <c:v>1.674,51</c:v>
                  </c:pt>
                  <c:pt idx="2">
                    <c:v>1.451,92</c:v>
                  </c:pt>
                  <c:pt idx="3">
                    <c:v>1.184,59</c:v>
                  </c:pt>
                  <c:pt idx="4">
                    <c:v>1.180,68</c:v>
                  </c:pt>
                  <c:pt idx="5">
                    <c:v>3,91</c:v>
                  </c:pt>
                </c:lvl>
                <c:lvl>
                  <c:pt idx="0">
                    <c:v>Crèdits inicials</c:v>
                  </c:pt>
                  <c:pt idx="1">
                    <c:v>Crèdits definitius</c:v>
                  </c:pt>
                  <c:pt idx="2">
                    <c:v>Disposicions</c:v>
                  </c:pt>
                  <c:pt idx="3">
                    <c:v>Obligacions reconegudes</c:v>
                  </c:pt>
                  <c:pt idx="4">
                    <c:v>Pagaments realitzats</c:v>
                  </c:pt>
                  <c:pt idx="5">
                    <c:v>Pendent de pagament</c:v>
                  </c:pt>
                </c:lvl>
              </c:multiLvlStrCache>
            </c:multiLvlStrRef>
          </c:cat>
          <c:val>
            <c:numRef>
              <c:f>CGrafics!$B$30:$G$30</c:f>
              <c:numCache>
                <c:formatCode>#,##0.00</c:formatCode>
                <c:ptCount val="6"/>
                <c:pt idx="0">
                  <c:v>1087.4349999999999</c:v>
                </c:pt>
                <c:pt idx="1">
                  <c:v>1674.5142094800001</c:v>
                </c:pt>
                <c:pt idx="2">
                  <c:v>1451.9190964999998</c:v>
                </c:pt>
                <c:pt idx="3">
                  <c:v>1184.5893893999998</c:v>
                </c:pt>
                <c:pt idx="4">
                  <c:v>1180.6766089399998</c:v>
                </c:pt>
                <c:pt idx="5">
                  <c:v>3.9127804599999996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C5-4544-8B79-29B8A6060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59763456"/>
        <c:axId val="159769344"/>
        <c:axId val="0"/>
      </c:bar3DChart>
      <c:catAx>
        <c:axId val="15976345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59769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9769344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ca-ES"/>
                  <a:t>milions d'euros</a:t>
                </a:r>
              </a:p>
            </c:rich>
          </c:tx>
          <c:layout>
            <c:manualLayout>
              <c:xMode val="edge"/>
              <c:yMode val="edge"/>
              <c:x val="6.2422048637992354E-2"/>
              <c:y val="0.392941176470588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59763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/>
              <a:t>Despeses compromeses sobre crèdits definitius
per capítols - exercici corrent</a:t>
            </a:r>
          </a:p>
        </c:rich>
      </c:tx>
      <c:layout>
        <c:manualLayout>
          <c:xMode val="edge"/>
          <c:yMode val="edge"/>
          <c:x val="0.21"/>
          <c:y val="2.9787234042553193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hPercent val="47"/>
      <c:rotY val="20"/>
      <c:depthPercent val="100"/>
      <c:rAngAx val="1"/>
    </c:view3D>
    <c:floor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3175">
          <a:solidFill>
            <a:srgbClr val="00000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12700">
          <a:solidFill>
            <a:srgbClr val="00000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12700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5875"/>
          <c:y val="0.21276595744680851"/>
          <c:w val="0.79500000000000004"/>
          <c:h val="0.64468085106382977"/>
        </c:manualLayout>
      </c:layout>
      <c:bar3DChart>
        <c:barDir val="col"/>
        <c:grouping val="clustered"/>
        <c:varyColors val="0"/>
        <c:ser>
          <c:idx val="0"/>
          <c:order val="0"/>
          <c:tx>
            <c:v>Despeses comp.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CGrafics!$B$35:$J$35</c:f>
              <c:numCache>
                <c:formatCode>0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CGrafics!$B$38:$J$38</c:f>
              <c:numCache>
                <c:formatCode>#,##0.00</c:formatCode>
                <c:ptCount val="9"/>
                <c:pt idx="0">
                  <c:v>237.67078009999983</c:v>
                </c:pt>
                <c:pt idx="1">
                  <c:v>129.81944731000004</c:v>
                </c:pt>
                <c:pt idx="2">
                  <c:v>9.2419999999999991E-4</c:v>
                </c:pt>
                <c:pt idx="3">
                  <c:v>444.89190761999993</c:v>
                </c:pt>
                <c:pt idx="4">
                  <c:v>0</c:v>
                </c:pt>
                <c:pt idx="5">
                  <c:v>82.322637320000041</c:v>
                </c:pt>
                <c:pt idx="6">
                  <c:v>363.49739562999991</c:v>
                </c:pt>
                <c:pt idx="7">
                  <c:v>193.71600432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AF-4B60-B73D-F462E6F318C0}"/>
            </c:ext>
          </c:extLst>
        </c:ser>
        <c:ser>
          <c:idx val="1"/>
          <c:order val="1"/>
          <c:tx>
            <c:v>Cr.definitius</c:v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CGrafics!$B$39:$J$39</c:f>
              <c:numCache>
                <c:formatCode>#,##0.00</c:formatCode>
                <c:ptCount val="9"/>
                <c:pt idx="0">
                  <c:v>269.79297703000009</c:v>
                </c:pt>
                <c:pt idx="1">
                  <c:v>154.56067586999995</c:v>
                </c:pt>
                <c:pt idx="2">
                  <c:v>0.11101999999999999</c:v>
                </c:pt>
                <c:pt idx="3">
                  <c:v>467.4767058000001</c:v>
                </c:pt>
                <c:pt idx="4">
                  <c:v>3</c:v>
                </c:pt>
                <c:pt idx="5">
                  <c:v>130.33015838</c:v>
                </c:pt>
                <c:pt idx="6">
                  <c:v>450.14240208999996</c:v>
                </c:pt>
                <c:pt idx="7">
                  <c:v>199.10027031000001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AF-4B60-B73D-F462E6F31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61725056"/>
        <c:axId val="161726848"/>
        <c:axId val="0"/>
      </c:bar3DChart>
      <c:catAx>
        <c:axId val="16172505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8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61726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26848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ca-ES"/>
                  <a:t>milions d'euros</a:t>
                </a:r>
              </a:p>
            </c:rich>
          </c:tx>
          <c:layout>
            <c:manualLayout>
              <c:xMode val="edge"/>
              <c:yMode val="edge"/>
              <c:x val="6.25E-2"/>
              <c:y val="0.4468085106382978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61725056"/>
        <c:crosses val="autoZero"/>
        <c:crossBetween val="between"/>
      </c:valAx>
      <c:dTable>
        <c:showHorzBorder val="1"/>
        <c:showVertBorder val="1"/>
        <c:showOutline val="0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87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Situació dels pagaments - Exercici corrent</a:t>
            </a:r>
            <a:endParaRPr lang="ca-ES" sz="15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endParaRPr>
          </a:p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 sz="15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milions d'euros</a:t>
            </a:r>
          </a:p>
        </c:rich>
      </c:tx>
      <c:layout>
        <c:manualLayout>
          <c:xMode val="edge"/>
          <c:yMode val="edge"/>
          <c:x val="0.19875000000000001"/>
          <c:y val="3.073293147193472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"/>
          <c:y val="0.34988260444971847"/>
          <c:w val="0.39874999999999999"/>
          <c:h val="0.30023709976428542"/>
        </c:manualLayout>
      </c:layout>
      <c:pie3DChart>
        <c:varyColors val="1"/>
        <c:ser>
          <c:idx val="0"/>
          <c:order val="0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20A-4A16-872A-36BF2A805829}"/>
              </c:ext>
            </c:extLst>
          </c:dPt>
          <c:dPt>
            <c:idx val="1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20A-4A16-872A-36BF2A805829}"/>
              </c:ext>
            </c:extLst>
          </c:dPt>
          <c:dLbls>
            <c:dLbl>
              <c:idx val="0"/>
              <c:layout>
                <c:manualLayout>
                  <c:x val="0.18595538057742783"/>
                  <c:y val="-0.22019479648712306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0A-4A16-872A-36BF2A805829}"/>
                </c:ext>
              </c:extLst>
            </c:dLbl>
            <c:dLbl>
              <c:idx val="1"/>
              <c:layout>
                <c:manualLayout>
                  <c:x val="-0.15080695538057742"/>
                  <c:y val="0.14560327865441147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20A-4A16-872A-36BF2A805829}"/>
                </c:ext>
              </c:extLst>
            </c:dLbl>
            <c:numFmt formatCode="#,##0.0_ ;\-#,##0.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950" b="1" i="0" u="none" strike="noStrike" baseline="0">
                    <a:solidFill>
                      <a:srgbClr val="FF6600"/>
                    </a:solidFill>
                    <a:latin typeface="Verdana"/>
                    <a:ea typeface="Verdana"/>
                    <a:cs typeface="Verdana"/>
                  </a:defRPr>
                </a:pPr>
                <a:endParaRPr lang="ca-ES"/>
              </a:p>
            </c:txPr>
            <c:showLegendKey val="1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3175">
                  <a:solidFill>
                    <a:srgbClr val="FF8080"/>
                  </a:solidFill>
                  <a:prstDash val="solid"/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CGrafics!$A$44:$A$45</c:f>
              <c:strCache>
                <c:ptCount val="2"/>
                <c:pt idx="0">
                  <c:v>pagaments</c:v>
                </c:pt>
                <c:pt idx="1">
                  <c:v>pendent de pagament</c:v>
                </c:pt>
              </c:strCache>
            </c:strRef>
          </c:cat>
          <c:val>
            <c:numRef>
              <c:f>CGrafics!$B$44:$B$45</c:f>
              <c:numCache>
                <c:formatCode>#,##0.00</c:formatCode>
                <c:ptCount val="2"/>
                <c:pt idx="0">
                  <c:v>1180.6766089399998</c:v>
                </c:pt>
                <c:pt idx="1">
                  <c:v>3.9127804599999996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20A-4A16-872A-36BF2A805829}"/>
            </c:ext>
          </c:extLst>
        </c:ser>
        <c:dLbls>
          <c:showLegendKey val="1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9125000000000001"/>
          <c:y val="0.88652686938273262"/>
          <c:w val="0.44124999999999998"/>
          <c:h val="6.382993459555674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15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ca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1855960</xdr:colOff>
      <xdr:row>0</xdr:row>
      <xdr:rowOff>724277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1CB32688-1CDE-4EC2-8C41-70264063A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67110" cy="7242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1855960</xdr:colOff>
      <xdr:row>0</xdr:row>
      <xdr:rowOff>724277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D8128FBA-7043-471A-BA25-3938ACD18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67110" cy="7242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95250</xdr:rowOff>
    </xdr:from>
    <xdr:to>
      <xdr:col>11</xdr:col>
      <xdr:colOff>0</xdr:colOff>
      <xdr:row>27</xdr:row>
      <xdr:rowOff>95250</xdr:rowOff>
    </xdr:to>
    <xdr:graphicFrame macro="">
      <xdr:nvGraphicFramePr>
        <xdr:cNvPr id="2" name="Gràfic 2">
          <a:extLst>
            <a:ext uri="{FF2B5EF4-FFF2-40B4-BE49-F238E27FC236}">
              <a16:creationId xmlns:a16="http://schemas.microsoft.com/office/drawing/2014/main" id="{8EA1C1F9-63F2-4103-921C-ADEF040F32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11</xdr:col>
      <xdr:colOff>0</xdr:colOff>
      <xdr:row>55</xdr:row>
      <xdr:rowOff>85725</xdr:rowOff>
    </xdr:to>
    <xdr:graphicFrame macro="">
      <xdr:nvGraphicFramePr>
        <xdr:cNvPr id="3" name="Gràfic 3">
          <a:extLst>
            <a:ext uri="{FF2B5EF4-FFF2-40B4-BE49-F238E27FC236}">
              <a16:creationId xmlns:a16="http://schemas.microsoft.com/office/drawing/2014/main" id="{2350150A-31FF-488F-BEE8-4B39A9414A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58</xdr:row>
      <xdr:rowOff>9525</xdr:rowOff>
    </xdr:from>
    <xdr:to>
      <xdr:col>11</xdr:col>
      <xdr:colOff>0</xdr:colOff>
      <xdr:row>82</xdr:row>
      <xdr:rowOff>123825</xdr:rowOff>
    </xdr:to>
    <xdr:graphicFrame macro="">
      <xdr:nvGraphicFramePr>
        <xdr:cNvPr id="4" name="Gràfic 7">
          <a:extLst>
            <a:ext uri="{FF2B5EF4-FFF2-40B4-BE49-F238E27FC236}">
              <a16:creationId xmlns:a16="http://schemas.microsoft.com/office/drawing/2014/main" id="{2D84A374-C8A8-41A5-BA95-DCCAD5F62F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9</xdr:col>
      <xdr:colOff>400050</xdr:colOff>
      <xdr:row>1</xdr:row>
      <xdr:rowOff>0</xdr:rowOff>
    </xdr:to>
    <xdr:sp macro="" textlink="">
      <xdr:nvSpPr>
        <xdr:cNvPr id="5" name="Line 18">
          <a:extLst>
            <a:ext uri="{FF2B5EF4-FFF2-40B4-BE49-F238E27FC236}">
              <a16:creationId xmlns:a16="http://schemas.microsoft.com/office/drawing/2014/main" id="{59000048-7FB9-495F-9CB4-3D844782CD9D}"/>
            </a:ext>
          </a:extLst>
        </xdr:cNvPr>
        <xdr:cNvSpPr>
          <a:spLocks noChangeShapeType="1"/>
        </xdr:cNvSpPr>
      </xdr:nvSpPr>
      <xdr:spPr bwMode="auto">
        <a:xfrm flipH="1">
          <a:off x="0" y="577850"/>
          <a:ext cx="7600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9</xdr:col>
      <xdr:colOff>400050</xdr:colOff>
      <xdr:row>1</xdr:row>
      <xdr:rowOff>0</xdr:rowOff>
    </xdr:to>
    <xdr:sp macro="" textlink="">
      <xdr:nvSpPr>
        <xdr:cNvPr id="6" name="Line 25">
          <a:extLst>
            <a:ext uri="{FF2B5EF4-FFF2-40B4-BE49-F238E27FC236}">
              <a16:creationId xmlns:a16="http://schemas.microsoft.com/office/drawing/2014/main" id="{C53830C3-E1AC-44C2-B8BE-D7905F6B6D0A}"/>
            </a:ext>
          </a:extLst>
        </xdr:cNvPr>
        <xdr:cNvSpPr>
          <a:spLocks noChangeShapeType="1"/>
        </xdr:cNvSpPr>
      </xdr:nvSpPr>
      <xdr:spPr bwMode="auto">
        <a:xfrm flipH="1">
          <a:off x="0" y="577850"/>
          <a:ext cx="7600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9</xdr:col>
      <xdr:colOff>266700</xdr:colOff>
      <xdr:row>1</xdr:row>
      <xdr:rowOff>0</xdr:rowOff>
    </xdr:to>
    <xdr:sp macro="" textlink="">
      <xdr:nvSpPr>
        <xdr:cNvPr id="7" name="Line 26">
          <a:extLst>
            <a:ext uri="{FF2B5EF4-FFF2-40B4-BE49-F238E27FC236}">
              <a16:creationId xmlns:a16="http://schemas.microsoft.com/office/drawing/2014/main" id="{DE3A7B43-CB52-4176-8469-14973ED08F34}"/>
            </a:ext>
          </a:extLst>
        </xdr:cNvPr>
        <xdr:cNvSpPr>
          <a:spLocks noChangeShapeType="1"/>
        </xdr:cNvSpPr>
      </xdr:nvSpPr>
      <xdr:spPr bwMode="auto">
        <a:xfrm flipH="1">
          <a:off x="0" y="577850"/>
          <a:ext cx="7467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552261</xdr:colOff>
      <xdr:row>1</xdr:row>
      <xdr:rowOff>153909</xdr:rowOff>
    </xdr:to>
    <xdr:pic>
      <xdr:nvPicPr>
        <xdr:cNvPr id="8" name="Imatge 7">
          <a:extLst>
            <a:ext uri="{FF2B5EF4-FFF2-40B4-BE49-F238E27FC236}">
              <a16:creationId xmlns:a16="http://schemas.microsoft.com/office/drawing/2014/main" id="{A0E5DB9A-20D4-4C08-9B54-2FA6A4065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52461" cy="731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142875</xdr:rowOff>
    </xdr:from>
    <xdr:to>
      <xdr:col>11</xdr:col>
      <xdr:colOff>9525</xdr:colOff>
      <xdr:row>27</xdr:row>
      <xdr:rowOff>142875</xdr:rowOff>
    </xdr:to>
    <xdr:graphicFrame macro="">
      <xdr:nvGraphicFramePr>
        <xdr:cNvPr id="2" name="Gràfic 1025">
          <a:extLst>
            <a:ext uri="{FF2B5EF4-FFF2-40B4-BE49-F238E27FC236}">
              <a16:creationId xmlns:a16="http://schemas.microsoft.com/office/drawing/2014/main" id="{9B1D96EC-089C-4270-8260-104EE98A8A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28</xdr:row>
      <xdr:rowOff>85725</xdr:rowOff>
    </xdr:from>
    <xdr:to>
      <xdr:col>11</xdr:col>
      <xdr:colOff>0</xdr:colOff>
      <xdr:row>56</xdr:row>
      <xdr:rowOff>28575</xdr:rowOff>
    </xdr:to>
    <xdr:graphicFrame macro="">
      <xdr:nvGraphicFramePr>
        <xdr:cNvPr id="3" name="Gràfic 1026">
          <a:extLst>
            <a:ext uri="{FF2B5EF4-FFF2-40B4-BE49-F238E27FC236}">
              <a16:creationId xmlns:a16="http://schemas.microsoft.com/office/drawing/2014/main" id="{8C1DEC95-9856-4798-B286-F2669A6203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57</xdr:row>
      <xdr:rowOff>133350</xdr:rowOff>
    </xdr:from>
    <xdr:to>
      <xdr:col>11</xdr:col>
      <xdr:colOff>0</xdr:colOff>
      <xdr:row>82</xdr:row>
      <xdr:rowOff>114300</xdr:rowOff>
    </xdr:to>
    <xdr:graphicFrame macro="">
      <xdr:nvGraphicFramePr>
        <xdr:cNvPr id="4" name="Gràfic 1027">
          <a:extLst>
            <a:ext uri="{FF2B5EF4-FFF2-40B4-BE49-F238E27FC236}">
              <a16:creationId xmlns:a16="http://schemas.microsoft.com/office/drawing/2014/main" id="{00BC2909-7151-4DC2-B268-5B8E38793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9</xdr:col>
      <xdr:colOff>400050</xdr:colOff>
      <xdr:row>1</xdr:row>
      <xdr:rowOff>0</xdr:rowOff>
    </xdr:to>
    <xdr:sp macro="" textlink="">
      <xdr:nvSpPr>
        <xdr:cNvPr id="5" name="Line 1030">
          <a:extLst>
            <a:ext uri="{FF2B5EF4-FFF2-40B4-BE49-F238E27FC236}">
              <a16:creationId xmlns:a16="http://schemas.microsoft.com/office/drawing/2014/main" id="{2EEADF3F-7951-45BC-B9D5-6FC6527FE4D7}"/>
            </a:ext>
          </a:extLst>
        </xdr:cNvPr>
        <xdr:cNvSpPr>
          <a:spLocks noChangeShapeType="1"/>
        </xdr:cNvSpPr>
      </xdr:nvSpPr>
      <xdr:spPr bwMode="auto">
        <a:xfrm flipH="1">
          <a:off x="0" y="577850"/>
          <a:ext cx="7600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9</xdr:col>
      <xdr:colOff>266700</xdr:colOff>
      <xdr:row>1</xdr:row>
      <xdr:rowOff>0</xdr:rowOff>
    </xdr:to>
    <xdr:sp macro="" textlink="">
      <xdr:nvSpPr>
        <xdr:cNvPr id="6" name="Line 1035">
          <a:extLst>
            <a:ext uri="{FF2B5EF4-FFF2-40B4-BE49-F238E27FC236}">
              <a16:creationId xmlns:a16="http://schemas.microsoft.com/office/drawing/2014/main" id="{E131BC8F-A529-405C-9D19-A116650AD3D5}"/>
            </a:ext>
          </a:extLst>
        </xdr:cNvPr>
        <xdr:cNvSpPr>
          <a:spLocks noChangeShapeType="1"/>
        </xdr:cNvSpPr>
      </xdr:nvSpPr>
      <xdr:spPr bwMode="auto">
        <a:xfrm flipH="1">
          <a:off x="0" y="577850"/>
          <a:ext cx="7467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552261</xdr:colOff>
      <xdr:row>1</xdr:row>
      <xdr:rowOff>153909</xdr:rowOff>
    </xdr:to>
    <xdr:pic>
      <xdr:nvPicPr>
        <xdr:cNvPr id="7" name="Imatge 6">
          <a:extLst>
            <a:ext uri="{FF2B5EF4-FFF2-40B4-BE49-F238E27FC236}">
              <a16:creationId xmlns:a16="http://schemas.microsoft.com/office/drawing/2014/main" id="{B7F9B105-DE7E-4C1F-A7C4-A58E2EC5B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52461" cy="731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2028542</xdr:colOff>
      <xdr:row>0</xdr:row>
      <xdr:rowOff>724277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B026A662-4070-421E-9D5B-6EF42C066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28542" cy="7242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SCO\Dades\Tec1\Comptabilitat\CPressupostaria\Historics\Estats2023&#183;12Desembre.xlsm" TargetMode="External"/><Relationship Id="rId1" Type="http://schemas.openxmlformats.org/officeDocument/2006/relationships/externalLinkPath" Target="Estats2023&#183;12Desembr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angsClau"/>
      <sheetName val="Taules"/>
      <sheetName val="Impressio"/>
      <sheetName val="NomsdRang"/>
      <sheetName val="PendentRecaptiPagam"/>
      <sheetName val="CGrafics"/>
      <sheetName val="ExportRomanent"/>
      <sheetName val="DadesPDespesesConsorcis"/>
      <sheetName val="DadesPIngressosConsorcis"/>
      <sheetName val="EvoluciodPagaments"/>
      <sheetName val="EvoluciodObligacions"/>
      <sheetName val="EvoluciodRecaptacio"/>
      <sheetName val="EvoluciodDrets"/>
      <sheetName val="DadesPDespesesDAE"/>
      <sheetName val="DadesPIngressosDAE"/>
      <sheetName val="DadesPDespesesAA"/>
      <sheetName val="DadesPIngressosAA"/>
      <sheetName val="DadesPDespeses"/>
      <sheetName val="DadesPIngressos"/>
      <sheetName val="InformedLiquidacio"/>
      <sheetName val="InformeTrimestral"/>
      <sheetName val="Control"/>
      <sheetName val="CpfdIngressosTancats"/>
      <sheetName val="CpfdIngressosCorrents"/>
      <sheetName val="CpfdDespesesTancats"/>
      <sheetName val="CpfdDespesesCorrents"/>
      <sheetName val="MemoriaM1"/>
      <sheetName val="ResumdExecucio"/>
      <sheetName val="RegladDespesapEns"/>
      <sheetName val="EstabilitatGrup"/>
      <sheetName val="SPublicDiba"/>
      <sheetName val="Moviments"/>
      <sheetName val="FPrivadaPalau"/>
      <sheetName val="FDemocraciaiGLocal"/>
      <sheetName val="ICPolitiquesiSocials"/>
      <sheetName val="CUIMenendezPelayo"/>
      <sheetName val="CPatrimonidSitges"/>
      <sheetName val="CPSerraladadMarina"/>
      <sheetName val="CPSerraladaLitoral"/>
      <sheetName val="CPFoix"/>
      <sheetName val="CParcAgrari"/>
      <sheetName val="Cemical"/>
      <sheetName val="CenGuilleriesSavassona"/>
      <sheetName val="CDocMuseuTextil"/>
      <sheetName val="CDrassanesReials"/>
      <sheetName val="Cccb"/>
      <sheetName val="Xal"/>
      <sheetName val="PApostes"/>
      <sheetName val="OGTributaria"/>
      <sheetName val="ITeatre"/>
      <sheetName val="QComandamentCont"/>
      <sheetName val="QComandament"/>
      <sheetName val="Provisio"/>
      <sheetName val="CFinancer"/>
      <sheetName val="Endeutament"/>
      <sheetName val="RomanentdTresoreria"/>
      <sheetName val="LiquidaciodPpst"/>
      <sheetName val="NoRomanent"/>
      <sheetName val="NoPressuptAltres"/>
      <sheetName val="NoPressupostaries"/>
      <sheetName val="EstatdTresoreria"/>
      <sheetName val="CompTancatdDespeses"/>
      <sheetName val="CompTancatdIngressos"/>
      <sheetName val="GrEvoluciodPagaments"/>
      <sheetName val="GrEvoluciodDespeses"/>
      <sheetName val="CompdDespeses"/>
      <sheetName val="GrEvoluciodRecaptacio"/>
      <sheetName val="GrEvoluciodIngressos"/>
      <sheetName val="CompdIngressos"/>
      <sheetName val="GrTancats"/>
      <sheetName val="DibaTancats"/>
      <sheetName val="GrDespeses"/>
      <sheetName val="GrIngressos"/>
      <sheetName val="DibaAltres"/>
      <sheetName val="Diba"/>
      <sheetName val="Index"/>
      <sheetName val="Portada"/>
    </sheetNames>
    <sheetDataSet>
      <sheetData sheetId="0">
        <row r="8">
          <cell r="C8" t="str">
            <v>Àrea de Serveis Generals i Transició Digital</v>
          </cell>
        </row>
        <row r="9">
          <cell r="C9" t="str">
            <v>Intervenció General</v>
          </cell>
        </row>
        <row r="10">
          <cell r="C10" t="str">
            <v>Servei Comptable</v>
          </cell>
        </row>
        <row r="12">
          <cell r="C12" t="str">
            <v>liquidació del pressupost</v>
          </cell>
        </row>
        <row r="13">
          <cell r="C13" t="str">
            <v>liquidació</v>
          </cell>
        </row>
        <row r="16">
          <cell r="C16" t="str">
            <v>31 de desembre de 2023</v>
          </cell>
        </row>
        <row r="19">
          <cell r="C19">
            <v>45291</v>
          </cell>
        </row>
        <row r="20">
          <cell r="C20">
            <v>31</v>
          </cell>
        </row>
        <row r="21">
          <cell r="C21">
            <v>12</v>
          </cell>
        </row>
        <row r="22">
          <cell r="C22">
            <v>2023</v>
          </cell>
        </row>
        <row r="23">
          <cell r="C23" t="str">
            <v/>
          </cell>
        </row>
        <row r="24">
          <cell r="C24">
            <v>45329</v>
          </cell>
        </row>
        <row r="29">
          <cell r="C29">
            <v>0</v>
          </cell>
        </row>
        <row r="30">
          <cell r="C30" t="str">
            <v xml:space="preserve"> </v>
          </cell>
        </row>
      </sheetData>
      <sheetData sheetId="1">
        <row r="7">
          <cell r="B7">
            <v>0</v>
          </cell>
          <cell r="C7" t="str">
            <v>desembre</v>
          </cell>
          <cell r="D7" t="str">
            <v>des</v>
          </cell>
          <cell r="E7" t="str">
            <v xml:space="preserve"> de desembre de </v>
          </cell>
          <cell r="F7">
            <v>0</v>
          </cell>
          <cell r="G7">
            <v>0</v>
          </cell>
          <cell r="H7">
            <v>0</v>
          </cell>
        </row>
        <row r="8">
          <cell r="B8">
            <v>1</v>
          </cell>
          <cell r="C8" t="str">
            <v>gener</v>
          </cell>
          <cell r="D8" t="str">
            <v>gen</v>
          </cell>
          <cell r="E8" t="str">
            <v xml:space="preserve"> de gener de </v>
          </cell>
          <cell r="F8">
            <v>31</v>
          </cell>
          <cell r="G8">
            <v>31</v>
          </cell>
          <cell r="H8">
            <v>365</v>
          </cell>
        </row>
        <row r="9">
          <cell r="B9">
            <v>2</v>
          </cell>
          <cell r="C9" t="str">
            <v>febrer</v>
          </cell>
          <cell r="D9" t="str">
            <v>feb</v>
          </cell>
          <cell r="E9" t="str">
            <v xml:space="preserve"> de febrer de </v>
          </cell>
          <cell r="F9">
            <v>28</v>
          </cell>
          <cell r="G9">
            <v>59</v>
          </cell>
          <cell r="H9">
            <v>334</v>
          </cell>
        </row>
        <row r="10">
          <cell r="B10">
            <v>3</v>
          </cell>
          <cell r="C10" t="str">
            <v>març</v>
          </cell>
          <cell r="D10" t="str">
            <v>mar</v>
          </cell>
          <cell r="E10" t="str">
            <v xml:space="preserve"> de març de </v>
          </cell>
          <cell r="F10">
            <v>31</v>
          </cell>
          <cell r="G10">
            <v>90</v>
          </cell>
          <cell r="H10">
            <v>306</v>
          </cell>
        </row>
        <row r="11">
          <cell r="B11">
            <v>4</v>
          </cell>
          <cell r="C11" t="str">
            <v>abril</v>
          </cell>
          <cell r="D11" t="str">
            <v>abr</v>
          </cell>
          <cell r="E11" t="str">
            <v xml:space="preserve"> d'abril de </v>
          </cell>
          <cell r="F11">
            <v>30</v>
          </cell>
          <cell r="G11">
            <v>120</v>
          </cell>
          <cell r="H11">
            <v>275</v>
          </cell>
        </row>
        <row r="12">
          <cell r="B12">
            <v>5</v>
          </cell>
          <cell r="C12" t="str">
            <v>maig</v>
          </cell>
          <cell r="D12" t="str">
            <v>mai</v>
          </cell>
          <cell r="E12" t="str">
            <v xml:space="preserve"> de maig de </v>
          </cell>
          <cell r="F12">
            <v>31</v>
          </cell>
          <cell r="G12">
            <v>151</v>
          </cell>
          <cell r="H12">
            <v>245</v>
          </cell>
        </row>
        <row r="13">
          <cell r="B13">
            <v>6</v>
          </cell>
          <cell r="C13" t="str">
            <v>juny</v>
          </cell>
          <cell r="D13" t="str">
            <v>jun</v>
          </cell>
          <cell r="E13" t="str">
            <v xml:space="preserve"> de juny de </v>
          </cell>
          <cell r="F13">
            <v>30</v>
          </cell>
          <cell r="G13">
            <v>181</v>
          </cell>
          <cell r="H13">
            <v>214</v>
          </cell>
        </row>
        <row r="14">
          <cell r="B14">
            <v>7</v>
          </cell>
          <cell r="C14" t="str">
            <v>juliol</v>
          </cell>
          <cell r="D14" t="str">
            <v>jul</v>
          </cell>
          <cell r="E14" t="str">
            <v xml:space="preserve"> de juliol de </v>
          </cell>
          <cell r="F14">
            <v>31</v>
          </cell>
          <cell r="G14">
            <v>212</v>
          </cell>
          <cell r="H14">
            <v>184</v>
          </cell>
        </row>
        <row r="15">
          <cell r="B15">
            <v>8</v>
          </cell>
          <cell r="C15" t="str">
            <v>agost</v>
          </cell>
          <cell r="D15" t="str">
            <v>ago</v>
          </cell>
          <cell r="E15" t="str">
            <v xml:space="preserve"> d'agost de </v>
          </cell>
          <cell r="F15">
            <v>31</v>
          </cell>
          <cell r="G15">
            <v>243</v>
          </cell>
          <cell r="H15">
            <v>153</v>
          </cell>
        </row>
        <row r="16">
          <cell r="B16">
            <v>9</v>
          </cell>
          <cell r="C16" t="str">
            <v>setembre</v>
          </cell>
          <cell r="D16" t="str">
            <v>set</v>
          </cell>
          <cell r="E16" t="str">
            <v xml:space="preserve"> de setembre de </v>
          </cell>
          <cell r="F16">
            <v>30</v>
          </cell>
          <cell r="G16">
            <v>273</v>
          </cell>
          <cell r="H16">
            <v>122</v>
          </cell>
        </row>
        <row r="17">
          <cell r="B17">
            <v>10</v>
          </cell>
          <cell r="C17" t="str">
            <v>octubre</v>
          </cell>
          <cell r="D17" t="str">
            <v>oct</v>
          </cell>
          <cell r="E17" t="str">
            <v xml:space="preserve"> d'octubre de </v>
          </cell>
          <cell r="F17">
            <v>31</v>
          </cell>
          <cell r="G17">
            <v>304</v>
          </cell>
          <cell r="H17">
            <v>92</v>
          </cell>
        </row>
        <row r="18">
          <cell r="B18">
            <v>11</v>
          </cell>
          <cell r="C18" t="str">
            <v>novembre</v>
          </cell>
          <cell r="D18" t="str">
            <v>nov</v>
          </cell>
          <cell r="E18" t="str">
            <v xml:space="preserve"> de novembre de </v>
          </cell>
          <cell r="F18">
            <v>30</v>
          </cell>
          <cell r="G18">
            <v>334</v>
          </cell>
          <cell r="H18">
            <v>61</v>
          </cell>
        </row>
        <row r="19">
          <cell r="B19">
            <v>12</v>
          </cell>
          <cell r="C19" t="str">
            <v>desembre</v>
          </cell>
          <cell r="D19" t="str">
            <v>des</v>
          </cell>
          <cell r="E19" t="str">
            <v xml:space="preserve"> de desembre de </v>
          </cell>
          <cell r="F19">
            <v>31</v>
          </cell>
          <cell r="G19">
            <v>365</v>
          </cell>
          <cell r="H19">
            <v>31</v>
          </cell>
        </row>
        <row r="40">
          <cell r="B40">
            <v>1</v>
          </cell>
          <cell r="C40" t="str">
            <v>pressupost corrent</v>
          </cell>
          <cell r="F40" t="str">
            <v>estat d'ingressos i despeses</v>
          </cell>
        </row>
        <row r="41">
          <cell r="B41">
            <v>2</v>
          </cell>
          <cell r="C41" t="str">
            <v>pressupost d'exercicis tancats</v>
          </cell>
          <cell r="F41" t="str">
            <v>estat d'ingressos i despeses</v>
          </cell>
        </row>
        <row r="42">
          <cell r="B42">
            <v>3</v>
          </cell>
          <cell r="C42" t="str">
            <v>comparatiu amb l'exercici 2022</v>
          </cell>
          <cell r="F42" t="str">
            <v>estat d'ingressos i despeses</v>
          </cell>
        </row>
        <row r="43">
          <cell r="B43">
            <v>4</v>
          </cell>
          <cell r="C43" t="str">
            <v>moviments de tresoreria</v>
          </cell>
          <cell r="F43" t="str">
            <v>pressupostaris / no pressupostaris</v>
          </cell>
        </row>
        <row r="44">
          <cell r="B44">
            <v>5</v>
          </cell>
          <cell r="C44" t="str">
            <v>conceptes no pressupostaris</v>
          </cell>
          <cell r="F44" t="str">
            <v>saldos deutors / saldos creditors</v>
          </cell>
        </row>
        <row r="45">
          <cell r="B45">
            <v>6</v>
          </cell>
          <cell r="C45" t="str">
            <v>liquidació del pressupost</v>
          </cell>
        </row>
        <row r="46">
          <cell r="B46">
            <v>7</v>
          </cell>
          <cell r="C46" t="str">
            <v>romanent líquid de tresoreria</v>
          </cell>
        </row>
        <row r="47">
          <cell r="B47">
            <v>7.01</v>
          </cell>
          <cell r="C47" t="str">
            <v>quadre de comandament</v>
          </cell>
        </row>
        <row r="48">
          <cell r="B48">
            <v>7.01</v>
          </cell>
          <cell r="C48" t="str">
            <v>altres dades de tancament</v>
          </cell>
        </row>
        <row r="49">
          <cell r="B49">
            <v>7.01</v>
          </cell>
          <cell r="C49" t="str">
            <v>pressupost dels organismes autònoms</v>
          </cell>
          <cell r="F49" t="str">
            <v>estat d'ingressos i despeses</v>
          </cell>
        </row>
        <row r="50">
          <cell r="B50">
            <v>7.01</v>
          </cell>
          <cell r="C50" t="str">
            <v>pressupost de consorcis</v>
          </cell>
          <cell r="F50" t="str">
            <v>estat d'ingressos i despeses</v>
          </cell>
        </row>
        <row r="51">
          <cell r="B51">
            <v>7.01</v>
          </cell>
          <cell r="C51" t="str">
            <v>liquidació del pressupost - ingressos</v>
          </cell>
          <cell r="F51" t="str">
            <v>per àrea i direcció/gerència</v>
          </cell>
        </row>
        <row r="52">
          <cell r="B52">
            <v>7.01</v>
          </cell>
          <cell r="C52" t="str">
            <v>liquidació del pressupost - despeses</v>
          </cell>
          <cell r="F52" t="str">
            <v>per àrea i direcció/gerència</v>
          </cell>
        </row>
        <row r="53">
          <cell r="B53">
            <v>7.01</v>
          </cell>
          <cell r="C53" t="str">
            <v>romanents de crèdit</v>
          </cell>
          <cell r="F53" t="str">
            <v>per àrea i direcció/gerència</v>
          </cell>
        </row>
        <row r="54">
          <cell r="B54">
            <v>7.01</v>
          </cell>
          <cell r="C54" t="str">
            <v>despeses d'anys anteriors</v>
          </cell>
          <cell r="F54" t="str">
            <v>per àrea i direcció/gerència</v>
          </cell>
        </row>
      </sheetData>
      <sheetData sheetId="2">
        <row r="9">
          <cell r="C9" t="str">
            <v>S</v>
          </cell>
        </row>
        <row r="14">
          <cell r="C14" t="str">
            <v>S</v>
          </cell>
        </row>
        <row r="17">
          <cell r="C17" t="str">
            <v>S</v>
          </cell>
        </row>
        <row r="26">
          <cell r="C26" t="str">
            <v>S</v>
          </cell>
        </row>
        <row r="28">
          <cell r="C28" t="str">
            <v>S</v>
          </cell>
        </row>
        <row r="32">
          <cell r="C32" t="str">
            <v>S</v>
          </cell>
        </row>
        <row r="34">
          <cell r="C34" t="str">
            <v>S</v>
          </cell>
        </row>
        <row r="36">
          <cell r="C36" t="str">
            <v>N</v>
          </cell>
        </row>
        <row r="39">
          <cell r="C39" t="str">
            <v>N</v>
          </cell>
        </row>
        <row r="43">
          <cell r="C43" t="str">
            <v>N</v>
          </cell>
        </row>
        <row r="48">
          <cell r="C48" t="str">
            <v>N</v>
          </cell>
        </row>
        <row r="65">
          <cell r="C65" t="str">
            <v>N</v>
          </cell>
        </row>
        <row r="66">
          <cell r="C66" t="str">
            <v>N</v>
          </cell>
        </row>
        <row r="67">
          <cell r="C67" t="str">
            <v>N</v>
          </cell>
        </row>
        <row r="68">
          <cell r="C68" t="str">
            <v>N</v>
          </cell>
        </row>
      </sheetData>
      <sheetData sheetId="3"/>
      <sheetData sheetId="4"/>
      <sheetData sheetId="5">
        <row r="8">
          <cell r="B8" t="str">
            <v>Previsions inicials</v>
          </cell>
          <cell r="C8" t="str">
            <v>Previsions definitives</v>
          </cell>
          <cell r="D8" t="str">
            <v>Drets reconeguts nets</v>
          </cell>
          <cell r="E8" t="str">
            <v>Cobraments realitzats</v>
          </cell>
          <cell r="F8" t="str">
            <v>Pendent de cobrament</v>
          </cell>
        </row>
        <row r="9">
          <cell r="B9">
            <v>1087.4349999999999</v>
          </cell>
          <cell r="C9">
            <v>1674.5142094799999</v>
          </cell>
          <cell r="D9">
            <v>1150.0614266499999</v>
          </cell>
          <cell r="E9">
            <v>1129.3385763399999</v>
          </cell>
          <cell r="F9">
            <v>20.722850310000002</v>
          </cell>
        </row>
        <row r="17">
          <cell r="B17">
            <v>170.10761430000002</v>
          </cell>
          <cell r="C17">
            <v>94.727254049999999</v>
          </cell>
          <cell r="D17">
            <v>11.222662460000002</v>
          </cell>
          <cell r="E17">
            <v>655.68805962999977</v>
          </cell>
          <cell r="F17">
            <v>15.175837830000001</v>
          </cell>
          <cell r="G17">
            <v>0.2709098499999999</v>
          </cell>
          <cell r="H17">
            <v>12.89255769</v>
          </cell>
          <cell r="I17">
            <v>189.97653084000001</v>
          </cell>
          <cell r="J17">
            <v>0</v>
          </cell>
        </row>
        <row r="18">
          <cell r="B18">
            <v>156.685</v>
          </cell>
          <cell r="C18">
            <v>105.08</v>
          </cell>
          <cell r="D18">
            <v>4.6660000000000004</v>
          </cell>
          <cell r="E18">
            <v>653.81981787999973</v>
          </cell>
          <cell r="F18">
            <v>2.9529999999999998</v>
          </cell>
          <cell r="G18">
            <v>0</v>
          </cell>
          <cell r="H18">
            <v>9.8001540300000016</v>
          </cell>
          <cell r="I18">
            <v>741.51023757000007</v>
          </cell>
          <cell r="J18">
            <v>0</v>
          </cell>
        </row>
        <row r="23">
          <cell r="A23" t="str">
            <v>recaptació neta</v>
          </cell>
          <cell r="B23">
            <v>1129.3385763399999</v>
          </cell>
        </row>
        <row r="24">
          <cell r="A24" t="str">
            <v>pendent de cobrament</v>
          </cell>
          <cell r="B24">
            <v>20.722850310000002</v>
          </cell>
        </row>
        <row r="29">
          <cell r="B29" t="str">
            <v>Crèdits inicials</v>
          </cell>
          <cell r="C29" t="str">
            <v>Crèdits definitius</v>
          </cell>
          <cell r="D29" t="str">
            <v>Disposicions</v>
          </cell>
          <cell r="E29" t="str">
            <v>Obligacions reconegudes</v>
          </cell>
          <cell r="F29" t="str">
            <v>Pagaments realitzats</v>
          </cell>
          <cell r="G29" t="str">
            <v>Pendent de pagament</v>
          </cell>
        </row>
        <row r="30">
          <cell r="B30">
            <v>1087.4349999999999</v>
          </cell>
          <cell r="C30">
            <v>1674.5142094800001</v>
          </cell>
          <cell r="D30">
            <v>1451.9190964999998</v>
          </cell>
          <cell r="E30">
            <v>1184.5893893999998</v>
          </cell>
          <cell r="F30">
            <v>1180.6766089399998</v>
          </cell>
          <cell r="G30">
            <v>3.9127804599999996</v>
          </cell>
        </row>
        <row r="35">
          <cell r="B35">
            <v>1</v>
          </cell>
          <cell r="C35">
            <v>2</v>
          </cell>
          <cell r="D35">
            <v>3</v>
          </cell>
          <cell r="E35">
            <v>4</v>
          </cell>
          <cell r="F35">
            <v>5</v>
          </cell>
          <cell r="G35">
            <v>6</v>
          </cell>
          <cell r="H35">
            <v>7</v>
          </cell>
          <cell r="I35">
            <v>8</v>
          </cell>
          <cell r="J35">
            <v>9</v>
          </cell>
        </row>
        <row r="38">
          <cell r="B38">
            <v>237.67078009999983</v>
          </cell>
          <cell r="C38">
            <v>129.81944731000004</v>
          </cell>
          <cell r="D38">
            <v>9.2419999999999991E-4</v>
          </cell>
          <cell r="E38">
            <v>444.89190761999993</v>
          </cell>
          <cell r="F38">
            <v>0</v>
          </cell>
          <cell r="G38">
            <v>82.322637320000041</v>
          </cell>
          <cell r="H38">
            <v>363.49739562999991</v>
          </cell>
          <cell r="I38">
            <v>193.71600432</v>
          </cell>
          <cell r="J38">
            <v>0</v>
          </cell>
        </row>
        <row r="39">
          <cell r="B39">
            <v>269.79297703000009</v>
          </cell>
          <cell r="C39">
            <v>154.56067586999995</v>
          </cell>
          <cell r="D39">
            <v>0.11101999999999999</v>
          </cell>
          <cell r="E39">
            <v>467.4767058000001</v>
          </cell>
          <cell r="F39">
            <v>3</v>
          </cell>
          <cell r="G39">
            <v>130.33015838</v>
          </cell>
          <cell r="H39">
            <v>450.14240208999996</v>
          </cell>
          <cell r="I39">
            <v>199.10027031000001</v>
          </cell>
          <cell r="J39">
            <v>0</v>
          </cell>
        </row>
        <row r="44">
          <cell r="A44" t="str">
            <v>pagaments</v>
          </cell>
          <cell r="B44">
            <v>1180.6766089399998</v>
          </cell>
        </row>
        <row r="45">
          <cell r="A45" t="str">
            <v>pendent de pagament</v>
          </cell>
          <cell r="B45">
            <v>3.9127804599999996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4">
          <cell r="C4">
            <v>45291</v>
          </cell>
          <cell r="E4">
            <v>45309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F7F26-6FCD-44FA-AA74-DBB41BDC4692}">
  <sheetPr codeName="Hoja36"/>
  <dimension ref="A1:K68"/>
  <sheetViews>
    <sheetView showGridLines="0" tabSelected="1" workbookViewId="0">
      <pane ySplit="1" topLeftCell="A2" activePane="bottomLeft" state="frozen"/>
      <selection activeCell="C63" sqref="C63"/>
      <selection pane="bottomLeft" activeCell="L7" sqref="L7"/>
    </sheetView>
  </sheetViews>
  <sheetFormatPr defaultColWidth="9.453125" defaultRowHeight="12.5" x14ac:dyDescent="0.25"/>
  <cols>
    <col min="1" max="1" width="4.453125" customWidth="1"/>
    <col min="2" max="2" width="27.453125" customWidth="1"/>
    <col min="3" max="3" width="1.453125" customWidth="1"/>
    <col min="4" max="9" width="16.453125" customWidth="1"/>
    <col min="10" max="10" width="2.453125" customWidth="1"/>
    <col min="11" max="11" width="8.453125" customWidth="1"/>
    <col min="12" max="256" width="11.453125" customWidth="1"/>
  </cols>
  <sheetData>
    <row r="1" spans="1:11" ht="60.65" customHeight="1" x14ac:dyDescent="0.65">
      <c r="A1" s="34" t="s">
        <v>29</v>
      </c>
      <c r="B1" s="34"/>
      <c r="J1" s="35"/>
      <c r="K1" s="36"/>
    </row>
    <row r="2" spans="1:11" ht="18" x14ac:dyDescent="0.4">
      <c r="A2" s="34" t="s">
        <v>29</v>
      </c>
      <c r="B2" s="34"/>
      <c r="K2" s="37"/>
    </row>
    <row r="3" spans="1:11" ht="33" customHeight="1" thickBot="1" x14ac:dyDescent="0.55000000000000004">
      <c r="A3" s="38" t="s">
        <v>82</v>
      </c>
      <c r="B3" s="38"/>
      <c r="C3" s="39"/>
      <c r="D3" s="39"/>
      <c r="E3" s="39"/>
      <c r="F3" s="39"/>
      <c r="G3" s="39"/>
      <c r="H3" s="39"/>
      <c r="I3" s="39"/>
      <c r="J3" s="39"/>
      <c r="K3" s="40" t="s">
        <v>30</v>
      </c>
    </row>
    <row r="4" spans="1:11" ht="27" x14ac:dyDescent="0.5">
      <c r="A4" s="41" t="s">
        <v>31</v>
      </c>
      <c r="B4" s="42"/>
      <c r="C4" s="42"/>
      <c r="D4" s="42"/>
      <c r="E4" s="42"/>
      <c r="F4" s="42"/>
      <c r="G4" s="42"/>
      <c r="H4" s="42"/>
      <c r="I4" s="42"/>
      <c r="J4" s="42"/>
      <c r="K4" s="43" t="s">
        <v>81</v>
      </c>
    </row>
    <row r="5" spans="1:11" x14ac:dyDescent="0.25">
      <c r="H5" t="s">
        <v>29</v>
      </c>
    </row>
    <row r="7" spans="1:11" ht="32.5" x14ac:dyDescent="0.65">
      <c r="A7" s="44" t="s">
        <v>1</v>
      </c>
      <c r="H7" s="45"/>
      <c r="I7" s="45"/>
      <c r="J7" s="45"/>
      <c r="K7" s="46" t="str">
        <f>nota1</f>
        <v xml:space="preserve"> </v>
      </c>
    </row>
    <row r="8" spans="1:11" ht="20.149999999999999" customHeight="1" thickBot="1" x14ac:dyDescent="0.7">
      <c r="A8" s="44"/>
      <c r="H8" s="45"/>
      <c r="I8" s="45"/>
      <c r="J8" s="45"/>
      <c r="K8" s="45"/>
    </row>
    <row r="9" spans="1:11" ht="40.4" customHeight="1" x14ac:dyDescent="0.35">
      <c r="A9" s="47" t="s">
        <v>32</v>
      </c>
      <c r="B9" s="48"/>
      <c r="D9" s="49" t="s">
        <v>58</v>
      </c>
      <c r="E9" s="49" t="s">
        <v>59</v>
      </c>
      <c r="F9" s="49" t="s">
        <v>60</v>
      </c>
      <c r="G9" s="49" t="s">
        <v>61</v>
      </c>
      <c r="H9" s="49" t="s">
        <v>62</v>
      </c>
      <c r="I9" s="49" t="s">
        <v>6</v>
      </c>
      <c r="J9" s="51"/>
      <c r="K9" s="52" t="s">
        <v>63</v>
      </c>
    </row>
    <row r="10" spans="1:11" ht="20.149999999999999" customHeight="1" thickBot="1" x14ac:dyDescent="0.3">
      <c r="A10" s="53"/>
      <c r="B10" s="53"/>
      <c r="D10" s="54" t="s">
        <v>39</v>
      </c>
      <c r="E10" s="54" t="s">
        <v>40</v>
      </c>
      <c r="F10" s="54" t="s">
        <v>64</v>
      </c>
      <c r="G10" s="54" t="s">
        <v>42</v>
      </c>
      <c r="H10" s="54" t="s">
        <v>43</v>
      </c>
      <c r="I10" s="54" t="s">
        <v>65</v>
      </c>
      <c r="J10" s="55"/>
      <c r="K10" s="54" t="s">
        <v>45</v>
      </c>
    </row>
    <row r="11" spans="1:11" ht="28.4" customHeight="1" x14ac:dyDescent="0.3">
      <c r="A11" s="56">
        <v>1</v>
      </c>
      <c r="B11" s="57" t="s">
        <v>66</v>
      </c>
      <c r="D11" s="72">
        <v>156685000</v>
      </c>
      <c r="E11" s="59">
        <v>0</v>
      </c>
      <c r="F11" s="60">
        <v>156685000</v>
      </c>
      <c r="G11" s="102">
        <v>170107614.30000001</v>
      </c>
      <c r="H11" s="59">
        <v>156002811.11000001</v>
      </c>
      <c r="I11" s="103">
        <v>14104803.189999999</v>
      </c>
      <c r="J11" s="62"/>
      <c r="K11" s="63">
        <f t="shared" ref="K11:K22" si="0">IF(F11=0,0,G11/F11)</f>
        <v>1.08566623671698</v>
      </c>
    </row>
    <row r="12" spans="1:11" ht="14" x14ac:dyDescent="0.3">
      <c r="A12" s="56">
        <v>2</v>
      </c>
      <c r="B12" s="57" t="s">
        <v>67</v>
      </c>
      <c r="D12" s="58">
        <v>105080000</v>
      </c>
      <c r="E12" s="59">
        <v>0</v>
      </c>
      <c r="F12" s="64">
        <v>105080000</v>
      </c>
      <c r="G12" s="104">
        <v>94727254.049999997</v>
      </c>
      <c r="H12" s="59">
        <v>94727254.049999997</v>
      </c>
      <c r="I12" s="103">
        <v>0</v>
      </c>
      <c r="J12" s="62"/>
      <c r="K12" s="63">
        <f t="shared" si="0"/>
        <v>0.90147748429767793</v>
      </c>
    </row>
    <row r="13" spans="1:11" ht="14" x14ac:dyDescent="0.3">
      <c r="A13" s="56">
        <v>3</v>
      </c>
      <c r="B13" s="57" t="s">
        <v>68</v>
      </c>
      <c r="D13" s="58">
        <v>4666000</v>
      </c>
      <c r="E13" s="59">
        <v>0</v>
      </c>
      <c r="F13" s="64">
        <v>4666000</v>
      </c>
      <c r="G13" s="104">
        <v>11222662.460000003</v>
      </c>
      <c r="H13" s="59">
        <v>8707253.3999999966</v>
      </c>
      <c r="I13" s="103">
        <v>2515409.0600000005</v>
      </c>
      <c r="J13" s="62"/>
      <c r="K13" s="63">
        <f t="shared" si="0"/>
        <v>2.4051998414059157</v>
      </c>
    </row>
    <row r="14" spans="1:11" ht="14" x14ac:dyDescent="0.3">
      <c r="A14" s="56">
        <v>4</v>
      </c>
      <c r="B14" s="57" t="s">
        <v>49</v>
      </c>
      <c r="D14" s="58">
        <v>622590300</v>
      </c>
      <c r="E14" s="59">
        <v>31229517.879999995</v>
      </c>
      <c r="F14" s="64">
        <v>653819817.87999976</v>
      </c>
      <c r="G14" s="104">
        <v>655688059.62999976</v>
      </c>
      <c r="H14" s="59">
        <v>652207501.37999988</v>
      </c>
      <c r="I14" s="103">
        <v>3480558.25</v>
      </c>
      <c r="J14" s="62"/>
      <c r="K14" s="63">
        <f t="shared" si="0"/>
        <v>1.0028574260047023</v>
      </c>
    </row>
    <row r="15" spans="1:11" ht="14.5" thickBot="1" x14ac:dyDescent="0.35">
      <c r="A15" s="73">
        <v>5</v>
      </c>
      <c r="B15" s="74" t="s">
        <v>69</v>
      </c>
      <c r="D15" s="75">
        <v>2953000</v>
      </c>
      <c r="E15" s="105">
        <v>0</v>
      </c>
      <c r="F15" s="106">
        <v>2953000</v>
      </c>
      <c r="G15" s="107">
        <v>15175837.83</v>
      </c>
      <c r="H15" s="105">
        <v>15033408.470000001</v>
      </c>
      <c r="I15" s="108">
        <v>142429.36000000002</v>
      </c>
      <c r="J15" s="62"/>
      <c r="K15" s="63">
        <f t="shared" si="0"/>
        <v>5.1391255773789366</v>
      </c>
    </row>
    <row r="16" spans="1:11" ht="14.5" thickBot="1" x14ac:dyDescent="0.35">
      <c r="A16" s="66"/>
      <c r="B16" s="67" t="s">
        <v>70</v>
      </c>
      <c r="C16" s="68"/>
      <c r="D16" s="69">
        <f t="shared" ref="D16:I16" si="1">SUM(D11:D15)</f>
        <v>891974300</v>
      </c>
      <c r="E16" s="69">
        <f t="shared" si="1"/>
        <v>31229517.879999995</v>
      </c>
      <c r="F16" s="109">
        <f t="shared" si="1"/>
        <v>923203817.87999976</v>
      </c>
      <c r="G16" s="69">
        <f>SUM(G11:G15)</f>
        <v>946921428.26999986</v>
      </c>
      <c r="H16" s="69">
        <f>SUM(H11:H15)</f>
        <v>926678228.40999997</v>
      </c>
      <c r="I16" s="69">
        <f t="shared" si="1"/>
        <v>20243199.859999999</v>
      </c>
      <c r="J16" s="70"/>
      <c r="K16" s="71">
        <f t="shared" si="0"/>
        <v>1.0256905462592909</v>
      </c>
    </row>
    <row r="17" spans="1:11" ht="28.4" customHeight="1" x14ac:dyDescent="0.3">
      <c r="A17" s="56">
        <v>6</v>
      </c>
      <c r="B17" s="57" t="s">
        <v>71</v>
      </c>
      <c r="D17" s="72">
        <v>0</v>
      </c>
      <c r="E17" s="59">
        <v>0</v>
      </c>
      <c r="F17" s="64">
        <v>0</v>
      </c>
      <c r="G17" s="104">
        <v>270909.84999999992</v>
      </c>
      <c r="H17" s="59">
        <v>216557.56999999998</v>
      </c>
      <c r="I17" s="103">
        <v>54352.28</v>
      </c>
      <c r="J17" s="62"/>
      <c r="K17" s="63">
        <f t="shared" si="0"/>
        <v>0</v>
      </c>
    </row>
    <row r="18" spans="1:11" ht="14.5" thickBot="1" x14ac:dyDescent="0.35">
      <c r="A18" s="73">
        <v>7</v>
      </c>
      <c r="B18" s="74" t="s">
        <v>53</v>
      </c>
      <c r="D18" s="75">
        <v>3670700</v>
      </c>
      <c r="E18" s="76">
        <v>6129454.0300000012</v>
      </c>
      <c r="F18" s="77">
        <v>9800154.0300000012</v>
      </c>
      <c r="G18" s="110">
        <v>12892557.689999999</v>
      </c>
      <c r="H18" s="76">
        <v>12757642.66</v>
      </c>
      <c r="I18" s="111">
        <v>134915.03</v>
      </c>
      <c r="J18" s="62"/>
      <c r="K18" s="63">
        <f t="shared" si="0"/>
        <v>1.3155464343247671</v>
      </c>
    </row>
    <row r="19" spans="1:11" ht="14.5" thickBot="1" x14ac:dyDescent="0.35">
      <c r="A19" s="66"/>
      <c r="B19" s="67" t="s">
        <v>72</v>
      </c>
      <c r="C19" s="68"/>
      <c r="D19" s="69">
        <f t="shared" ref="D19:I19" si="2">D17+D18</f>
        <v>3670700</v>
      </c>
      <c r="E19" s="69">
        <f t="shared" si="2"/>
        <v>6129454.0300000012</v>
      </c>
      <c r="F19" s="109">
        <f t="shared" si="2"/>
        <v>9800154.0300000012</v>
      </c>
      <c r="G19" s="69">
        <f>G17+G18</f>
        <v>13163467.539999999</v>
      </c>
      <c r="H19" s="69">
        <f>H17+H18</f>
        <v>12974200.23</v>
      </c>
      <c r="I19" s="69">
        <f t="shared" si="2"/>
        <v>189267.31</v>
      </c>
      <c r="J19" s="70"/>
      <c r="K19" s="71">
        <f t="shared" si="0"/>
        <v>1.3431898620883205</v>
      </c>
    </row>
    <row r="20" spans="1:11" ht="28.4" customHeight="1" x14ac:dyDescent="0.3">
      <c r="A20" s="56">
        <v>8</v>
      </c>
      <c r="B20" s="57" t="s">
        <v>55</v>
      </c>
      <c r="D20" s="72">
        <v>191790000</v>
      </c>
      <c r="E20" s="59">
        <v>549720237.57000005</v>
      </c>
      <c r="F20" s="64">
        <v>741510237.57000005</v>
      </c>
      <c r="G20" s="104">
        <v>189976530.84</v>
      </c>
      <c r="H20" s="59">
        <v>189686147.69999999</v>
      </c>
      <c r="I20" s="103">
        <v>290383.13999999996</v>
      </c>
      <c r="J20" s="62"/>
      <c r="K20" s="63">
        <f t="shared" si="0"/>
        <v>0.2562021685129679</v>
      </c>
    </row>
    <row r="21" spans="1:11" ht="18.75" customHeight="1" thickBot="1" x14ac:dyDescent="0.35">
      <c r="A21" s="73">
        <v>9</v>
      </c>
      <c r="B21" s="74" t="s">
        <v>56</v>
      </c>
      <c r="D21" s="75">
        <v>0</v>
      </c>
      <c r="E21" s="76">
        <v>0</v>
      </c>
      <c r="F21" s="77">
        <v>0</v>
      </c>
      <c r="G21" s="110">
        <v>0</v>
      </c>
      <c r="H21" s="76">
        <v>0</v>
      </c>
      <c r="I21" s="111">
        <v>0</v>
      </c>
      <c r="J21" s="62"/>
      <c r="K21" s="63">
        <f t="shared" si="0"/>
        <v>0</v>
      </c>
    </row>
    <row r="22" spans="1:11" ht="14.5" thickBot="1" x14ac:dyDescent="0.35">
      <c r="A22" s="66"/>
      <c r="B22" s="67" t="s">
        <v>73</v>
      </c>
      <c r="C22" s="68"/>
      <c r="D22" s="69">
        <f t="shared" ref="D22:I22" si="3">D20+D21</f>
        <v>191790000</v>
      </c>
      <c r="E22" s="69">
        <f t="shared" si="3"/>
        <v>549720237.57000005</v>
      </c>
      <c r="F22" s="109">
        <f t="shared" si="3"/>
        <v>741510237.57000005</v>
      </c>
      <c r="G22" s="69">
        <f>G20+G21</f>
        <v>189976530.84</v>
      </c>
      <c r="H22" s="69">
        <f>H20+H21</f>
        <v>189686147.69999999</v>
      </c>
      <c r="I22" s="69">
        <f t="shared" si="3"/>
        <v>290383.13999999996</v>
      </c>
      <c r="J22" s="70"/>
      <c r="K22" s="71">
        <f t="shared" si="0"/>
        <v>0.2562021685129679</v>
      </c>
    </row>
    <row r="23" spans="1:11" ht="14" x14ac:dyDescent="0.3">
      <c r="A23" s="79"/>
      <c r="B23" s="79"/>
      <c r="D23" s="80"/>
      <c r="E23" s="81"/>
      <c r="F23" s="82"/>
      <c r="G23" s="112"/>
      <c r="H23" s="81"/>
      <c r="I23" s="81"/>
      <c r="J23" s="62"/>
      <c r="K23" s="84"/>
    </row>
    <row r="24" spans="1:11" ht="13" thickBot="1" x14ac:dyDescent="0.3">
      <c r="D24" s="45"/>
      <c r="E24" s="45"/>
      <c r="F24" s="45"/>
      <c r="G24" s="45"/>
      <c r="H24" s="45"/>
      <c r="I24" s="45"/>
      <c r="J24" s="45"/>
      <c r="K24" s="85"/>
    </row>
    <row r="25" spans="1:11" ht="20.5" thickBot="1" x14ac:dyDescent="0.3">
      <c r="B25" s="86" t="s">
        <v>74</v>
      </c>
      <c r="D25" s="87">
        <f t="shared" ref="D25:I25" si="4">D16+D19+D22</f>
        <v>1087435000</v>
      </c>
      <c r="E25" s="87">
        <f t="shared" si="4"/>
        <v>587079209.48000002</v>
      </c>
      <c r="F25" s="87">
        <f t="shared" si="4"/>
        <v>1674514209.4799998</v>
      </c>
      <c r="G25" s="87">
        <f t="shared" si="4"/>
        <v>1150061426.6499999</v>
      </c>
      <c r="H25" s="87">
        <f t="shared" si="4"/>
        <v>1129338576.3399999</v>
      </c>
      <c r="I25" s="87">
        <f t="shared" si="4"/>
        <v>20722850.309999999</v>
      </c>
      <c r="J25" s="88"/>
      <c r="K25" s="89">
        <f>IF(F25=0,0,G25/F25)</f>
        <v>0.68680302629807932</v>
      </c>
    </row>
    <row r="26" spans="1:11" x14ac:dyDescent="0.25">
      <c r="F26" t="s">
        <v>29</v>
      </c>
    </row>
    <row r="29" spans="1:11" ht="32.5" x14ac:dyDescent="0.65">
      <c r="A29" s="44" t="s">
        <v>14</v>
      </c>
      <c r="I29" s="45"/>
      <c r="J29" s="45"/>
      <c r="K29" s="45"/>
    </row>
    <row r="30" spans="1:11" ht="20.149999999999999" customHeight="1" thickBot="1" x14ac:dyDescent="0.7">
      <c r="A30" s="44"/>
      <c r="I30" s="45"/>
      <c r="J30" s="45"/>
      <c r="K30" s="45"/>
    </row>
    <row r="31" spans="1:11" ht="40.4" customHeight="1" x14ac:dyDescent="0.35">
      <c r="A31" s="47" t="s">
        <v>32</v>
      </c>
      <c r="B31" s="48"/>
      <c r="D31" s="49" t="s">
        <v>58</v>
      </c>
      <c r="E31" s="49" t="s">
        <v>59</v>
      </c>
      <c r="F31" s="49" t="s">
        <v>60</v>
      </c>
      <c r="G31" s="49" t="s">
        <v>75</v>
      </c>
      <c r="H31" s="49" t="s">
        <v>76</v>
      </c>
      <c r="I31" s="50" t="s">
        <v>20</v>
      </c>
      <c r="J31" s="51"/>
      <c r="K31" s="52" t="s">
        <v>63</v>
      </c>
    </row>
    <row r="32" spans="1:11" ht="20.149999999999999" customHeight="1" thickBot="1" x14ac:dyDescent="0.3">
      <c r="A32" s="53"/>
      <c r="B32" s="53"/>
      <c r="D32" s="54" t="s">
        <v>39</v>
      </c>
      <c r="E32" s="54" t="s">
        <v>40</v>
      </c>
      <c r="F32" s="54" t="s">
        <v>64</v>
      </c>
      <c r="G32" s="54" t="s">
        <v>42</v>
      </c>
      <c r="H32" s="54" t="s">
        <v>43</v>
      </c>
      <c r="I32" s="54" t="s">
        <v>65</v>
      </c>
      <c r="J32" s="55"/>
      <c r="K32" s="54" t="s">
        <v>45</v>
      </c>
    </row>
    <row r="33" spans="1:11" ht="28.4" customHeight="1" x14ac:dyDescent="0.3">
      <c r="A33" s="56">
        <v>1</v>
      </c>
      <c r="B33" s="57" t="s">
        <v>46</v>
      </c>
      <c r="D33" s="58">
        <v>266800000.00000006</v>
      </c>
      <c r="E33" s="59">
        <v>2992977.03</v>
      </c>
      <c r="F33" s="60">
        <v>269792977.03000009</v>
      </c>
      <c r="G33" s="102">
        <v>236487989.63999984</v>
      </c>
      <c r="H33" s="59">
        <v>236486159.63999984</v>
      </c>
      <c r="I33" s="61">
        <v>1830</v>
      </c>
      <c r="J33" s="62"/>
      <c r="K33" s="63">
        <f t="shared" ref="K33:K44" si="5">IF(F33=0,0,G33/F33)</f>
        <v>0.87655354206534131</v>
      </c>
    </row>
    <row r="34" spans="1:11" ht="14" x14ac:dyDescent="0.3">
      <c r="A34" s="56">
        <v>2</v>
      </c>
      <c r="B34" s="57" t="s">
        <v>47</v>
      </c>
      <c r="D34" s="58">
        <v>127877300</v>
      </c>
      <c r="E34" s="59">
        <v>26683375.870000001</v>
      </c>
      <c r="F34" s="64">
        <v>154560675.86999995</v>
      </c>
      <c r="G34" s="104">
        <v>106397780.60000005</v>
      </c>
      <c r="H34" s="59">
        <v>106207337.76000002</v>
      </c>
      <c r="I34" s="65">
        <v>190442.83999999997</v>
      </c>
      <c r="J34" s="62"/>
      <c r="K34" s="63">
        <f t="shared" si="5"/>
        <v>0.68838842739980377</v>
      </c>
    </row>
    <row r="35" spans="1:11" ht="14" x14ac:dyDescent="0.3">
      <c r="A35" s="56">
        <v>3</v>
      </c>
      <c r="B35" s="57" t="s">
        <v>48</v>
      </c>
      <c r="D35" s="58">
        <v>111000</v>
      </c>
      <c r="E35" s="59">
        <v>20</v>
      </c>
      <c r="F35" s="64">
        <v>111020</v>
      </c>
      <c r="G35" s="104">
        <v>924.19999999999993</v>
      </c>
      <c r="H35" s="59">
        <v>924.19999999999993</v>
      </c>
      <c r="I35" s="65">
        <v>0</v>
      </c>
      <c r="J35" s="62"/>
      <c r="K35" s="63">
        <f t="shared" si="5"/>
        <v>8.3246261934786514E-3</v>
      </c>
    </row>
    <row r="36" spans="1:11" ht="14" x14ac:dyDescent="0.3">
      <c r="A36" s="56">
        <v>4</v>
      </c>
      <c r="B36" s="57" t="s">
        <v>49</v>
      </c>
      <c r="D36" s="58">
        <v>270688700</v>
      </c>
      <c r="E36" s="59">
        <v>196788005.80000001</v>
      </c>
      <c r="F36" s="64">
        <v>467476705.80000013</v>
      </c>
      <c r="G36" s="104">
        <v>371149664.5399999</v>
      </c>
      <c r="H36" s="59">
        <v>367972663.51999986</v>
      </c>
      <c r="I36" s="65">
        <v>3177001.0199999996</v>
      </c>
      <c r="J36" s="62"/>
      <c r="K36" s="63">
        <f t="shared" si="5"/>
        <v>0.79394258566284226</v>
      </c>
    </row>
    <row r="37" spans="1:11" ht="14.5" thickBot="1" x14ac:dyDescent="0.35">
      <c r="A37" s="73">
        <v>5</v>
      </c>
      <c r="B37" s="74" t="s">
        <v>50</v>
      </c>
      <c r="D37" s="75">
        <v>3000000</v>
      </c>
      <c r="E37" s="105">
        <v>0</v>
      </c>
      <c r="F37" s="106">
        <v>3000000</v>
      </c>
      <c r="G37" s="107">
        <v>0</v>
      </c>
      <c r="H37" s="105">
        <v>0</v>
      </c>
      <c r="I37" s="78">
        <v>0</v>
      </c>
      <c r="J37" s="62"/>
      <c r="K37" s="63">
        <f>IF(F37=0,0,G37/F37)</f>
        <v>0</v>
      </c>
    </row>
    <row r="38" spans="1:11" ht="14.5" thickBot="1" x14ac:dyDescent="0.35">
      <c r="A38" s="66"/>
      <c r="B38" s="67" t="s">
        <v>51</v>
      </c>
      <c r="C38" s="68"/>
      <c r="D38" s="69">
        <f t="shared" ref="D38:I38" si="6">SUM(D33:D37)</f>
        <v>668477000</v>
      </c>
      <c r="E38" s="69">
        <f t="shared" si="6"/>
        <v>226464378.70000002</v>
      </c>
      <c r="F38" s="109">
        <f t="shared" si="6"/>
        <v>894941378.70000017</v>
      </c>
      <c r="G38" s="69">
        <f t="shared" si="6"/>
        <v>714036358.97999978</v>
      </c>
      <c r="H38" s="69">
        <f t="shared" si="6"/>
        <v>710667085.11999965</v>
      </c>
      <c r="I38" s="69">
        <f t="shared" si="6"/>
        <v>3369273.8599999994</v>
      </c>
      <c r="J38" s="70"/>
      <c r="K38" s="71">
        <f t="shared" si="5"/>
        <v>0.79785824633253111</v>
      </c>
    </row>
    <row r="39" spans="1:11" ht="28.4" customHeight="1" x14ac:dyDescent="0.3">
      <c r="A39" s="56">
        <v>6</v>
      </c>
      <c r="B39" s="57" t="s">
        <v>52</v>
      </c>
      <c r="D39" s="72">
        <v>76804000</v>
      </c>
      <c r="E39" s="59">
        <v>53526158.38000001</v>
      </c>
      <c r="F39" s="64">
        <v>130330158.38000001</v>
      </c>
      <c r="G39" s="104">
        <v>60643865.579999983</v>
      </c>
      <c r="H39" s="59">
        <v>60483878.629999988</v>
      </c>
      <c r="I39" s="61">
        <v>159986.94999999998</v>
      </c>
      <c r="J39" s="62"/>
      <c r="K39" s="63">
        <f t="shared" si="5"/>
        <v>0.4653095364403867</v>
      </c>
    </row>
    <row r="40" spans="1:11" ht="14.5" thickBot="1" x14ac:dyDescent="0.35">
      <c r="A40" s="73">
        <v>7</v>
      </c>
      <c r="B40" s="74" t="s">
        <v>53</v>
      </c>
      <c r="D40" s="75">
        <v>161019000</v>
      </c>
      <c r="E40" s="76">
        <v>289123402.09000009</v>
      </c>
      <c r="F40" s="77">
        <v>450142402.08999997</v>
      </c>
      <c r="G40" s="110">
        <v>221247327.6800001</v>
      </c>
      <c r="H40" s="76">
        <v>221063808.03000009</v>
      </c>
      <c r="I40" s="78">
        <v>183519.65000000002</v>
      </c>
      <c r="J40" s="62"/>
      <c r="K40" s="63">
        <f t="shared" si="5"/>
        <v>0.49150519180764635</v>
      </c>
    </row>
    <row r="41" spans="1:11" ht="14.5" thickBot="1" x14ac:dyDescent="0.35">
      <c r="A41" s="66"/>
      <c r="B41" s="67" t="s">
        <v>54</v>
      </c>
      <c r="C41" s="68"/>
      <c r="D41" s="69">
        <f t="shared" ref="D41:I41" si="7">D39+D40</f>
        <v>237823000</v>
      </c>
      <c r="E41" s="69">
        <f t="shared" si="7"/>
        <v>342649560.47000009</v>
      </c>
      <c r="F41" s="109">
        <f t="shared" si="7"/>
        <v>580472560.47000003</v>
      </c>
      <c r="G41" s="69">
        <f t="shared" si="7"/>
        <v>281891193.26000011</v>
      </c>
      <c r="H41" s="69">
        <f t="shared" si="7"/>
        <v>281547686.66000009</v>
      </c>
      <c r="I41" s="69">
        <f t="shared" si="7"/>
        <v>343506.6</v>
      </c>
      <c r="J41" s="70"/>
      <c r="K41" s="71">
        <f t="shared" si="5"/>
        <v>0.48562363228979677</v>
      </c>
    </row>
    <row r="42" spans="1:11" ht="28.4" customHeight="1" x14ac:dyDescent="0.3">
      <c r="A42" s="56">
        <v>8</v>
      </c>
      <c r="B42" s="57" t="s">
        <v>55</v>
      </c>
      <c r="D42" s="72">
        <v>181135000</v>
      </c>
      <c r="E42" s="59">
        <v>17965270.310000002</v>
      </c>
      <c r="F42" s="64">
        <v>199100270.31</v>
      </c>
      <c r="G42" s="104">
        <v>188661837.16</v>
      </c>
      <c r="H42" s="59">
        <v>188461837.16</v>
      </c>
      <c r="I42" s="61">
        <v>200000</v>
      </c>
      <c r="J42" s="62"/>
      <c r="K42" s="63">
        <f t="shared" si="5"/>
        <v>0.94757197901465773</v>
      </c>
    </row>
    <row r="43" spans="1:11" ht="18.75" customHeight="1" thickBot="1" x14ac:dyDescent="0.35">
      <c r="A43" s="73">
        <v>9</v>
      </c>
      <c r="B43" s="74" t="s">
        <v>56</v>
      </c>
      <c r="D43" s="75">
        <v>0</v>
      </c>
      <c r="E43" s="76">
        <v>0</v>
      </c>
      <c r="F43" s="77">
        <v>0</v>
      </c>
      <c r="G43" s="110">
        <v>0</v>
      </c>
      <c r="H43" s="76">
        <v>0</v>
      </c>
      <c r="I43" s="78">
        <v>0</v>
      </c>
      <c r="J43" s="62"/>
      <c r="K43" s="63">
        <f t="shared" si="5"/>
        <v>0</v>
      </c>
    </row>
    <row r="44" spans="1:11" ht="14.5" thickBot="1" x14ac:dyDescent="0.35">
      <c r="A44" s="66"/>
      <c r="B44" s="67" t="s">
        <v>57</v>
      </c>
      <c r="C44" s="68"/>
      <c r="D44" s="69">
        <f t="shared" ref="D44:I44" si="8">D42+D43</f>
        <v>181135000</v>
      </c>
      <c r="E44" s="69">
        <f t="shared" si="8"/>
        <v>17965270.310000002</v>
      </c>
      <c r="F44" s="109">
        <f t="shared" si="8"/>
        <v>199100270.31</v>
      </c>
      <c r="G44" s="69">
        <f t="shared" si="8"/>
        <v>188661837.16</v>
      </c>
      <c r="H44" s="69">
        <f t="shared" si="8"/>
        <v>188461837.16</v>
      </c>
      <c r="I44" s="69">
        <f t="shared" si="8"/>
        <v>200000</v>
      </c>
      <c r="J44" s="70"/>
      <c r="K44" s="71">
        <f t="shared" si="5"/>
        <v>0.94757197901465773</v>
      </c>
    </row>
    <row r="45" spans="1:11" ht="14" x14ac:dyDescent="0.3">
      <c r="A45" s="79"/>
      <c r="B45" s="79"/>
      <c r="D45" s="80"/>
      <c r="E45" s="81"/>
      <c r="F45" s="82"/>
      <c r="G45" s="112"/>
      <c r="H45" s="81"/>
      <c r="I45" s="83"/>
      <c r="J45" s="62"/>
      <c r="K45" s="84"/>
    </row>
    <row r="46" spans="1:11" ht="13" thickBot="1" x14ac:dyDescent="0.3">
      <c r="D46" s="45"/>
      <c r="E46" s="45"/>
      <c r="F46" s="45"/>
      <c r="G46" s="45"/>
      <c r="H46" s="45"/>
      <c r="I46" s="45"/>
      <c r="J46" s="45"/>
      <c r="K46" s="85"/>
    </row>
    <row r="47" spans="1:11" ht="20.5" thickBot="1" x14ac:dyDescent="0.3">
      <c r="B47" s="86" t="str">
        <f>"Total de "&amp;A29</f>
        <v>Total de despeses</v>
      </c>
      <c r="D47" s="87">
        <f t="shared" ref="D47:I47" si="9">D38+D41+D44</f>
        <v>1087435000</v>
      </c>
      <c r="E47" s="87">
        <f t="shared" si="9"/>
        <v>587079209.48000002</v>
      </c>
      <c r="F47" s="87">
        <f t="shared" si="9"/>
        <v>1674514209.48</v>
      </c>
      <c r="G47" s="87">
        <f t="shared" si="9"/>
        <v>1184589389.3999999</v>
      </c>
      <c r="H47" s="87">
        <f t="shared" si="9"/>
        <v>1180676608.9399998</v>
      </c>
      <c r="I47" s="87">
        <f t="shared" si="9"/>
        <v>3912780.4599999995</v>
      </c>
      <c r="J47" s="88"/>
      <c r="K47" s="89">
        <f>IF(F47=0,0,G47/F47)</f>
        <v>0.70742271561126957</v>
      </c>
    </row>
    <row r="48" spans="1:11" x14ac:dyDescent="0.25">
      <c r="I48" s="45"/>
      <c r="J48" s="45"/>
      <c r="K48" s="45"/>
    </row>
    <row r="49" spans="1:11" x14ac:dyDescent="0.25">
      <c r="I49" s="45" t="s">
        <v>29</v>
      </c>
      <c r="J49" s="45"/>
      <c r="K49" s="45"/>
    </row>
    <row r="51" spans="1:11" ht="32.5" x14ac:dyDescent="0.65">
      <c r="A51" s="44" t="s">
        <v>77</v>
      </c>
      <c r="I51" s="45"/>
      <c r="J51" s="45"/>
      <c r="K51" s="45"/>
    </row>
    <row r="52" spans="1:11" ht="20.149999999999999" customHeight="1" x14ac:dyDescent="0.65">
      <c r="A52" s="44"/>
      <c r="I52" s="45"/>
      <c r="J52" s="45"/>
      <c r="K52" s="45"/>
    </row>
    <row r="53" spans="1:11" ht="14" x14ac:dyDescent="0.3">
      <c r="A53" s="73"/>
      <c r="B53" s="113"/>
      <c r="D53" s="114"/>
      <c r="E53" s="115"/>
      <c r="F53" s="116"/>
      <c r="G53" s="117"/>
      <c r="H53" s="115"/>
      <c r="I53" s="118"/>
      <c r="J53" s="119"/>
      <c r="K53" s="119"/>
    </row>
    <row r="54" spans="1:11" ht="14" x14ac:dyDescent="0.3">
      <c r="A54" s="56" t="s">
        <v>78</v>
      </c>
      <c r="B54" s="120"/>
      <c r="D54" s="121">
        <f t="shared" ref="D54:I54" si="10">D16-D38</f>
        <v>223497300</v>
      </c>
      <c r="E54" s="122">
        <f t="shared" si="10"/>
        <v>-195234860.82000002</v>
      </c>
      <c r="F54" s="123">
        <f t="shared" si="10"/>
        <v>28262439.17999959</v>
      </c>
      <c r="G54" s="124">
        <f t="shared" si="10"/>
        <v>232885069.29000008</v>
      </c>
      <c r="H54" s="122">
        <f t="shared" si="10"/>
        <v>216011143.29000032</v>
      </c>
      <c r="I54" s="125">
        <f t="shared" si="10"/>
        <v>16873926</v>
      </c>
      <c r="J54" s="126"/>
      <c r="K54" s="119"/>
    </row>
    <row r="55" spans="1:11" ht="14" x14ac:dyDescent="0.3">
      <c r="A55" s="56" t="s">
        <v>79</v>
      </c>
      <c r="B55" s="120"/>
      <c r="D55" s="121">
        <f t="shared" ref="D55:I55" si="11">D19-D41</f>
        <v>-234152300</v>
      </c>
      <c r="E55" s="122">
        <f t="shared" si="11"/>
        <v>-336520106.44000006</v>
      </c>
      <c r="F55" s="123">
        <f t="shared" si="11"/>
        <v>-570672406.44000006</v>
      </c>
      <c r="G55" s="124">
        <f t="shared" si="11"/>
        <v>-268727725.72000009</v>
      </c>
      <c r="H55" s="122">
        <f t="shared" si="11"/>
        <v>-268573486.43000007</v>
      </c>
      <c r="I55" s="125">
        <f t="shared" si="11"/>
        <v>-154239.28999999998</v>
      </c>
      <c r="J55" s="126"/>
      <c r="K55" s="119"/>
    </row>
    <row r="56" spans="1:11" ht="14" x14ac:dyDescent="0.3">
      <c r="A56" s="73" t="s">
        <v>80</v>
      </c>
      <c r="B56" s="113"/>
      <c r="D56" s="127">
        <f t="shared" ref="D56:I56" si="12">D22-D44</f>
        <v>10655000</v>
      </c>
      <c r="E56" s="128">
        <f t="shared" si="12"/>
        <v>531754967.26000005</v>
      </c>
      <c r="F56" s="129">
        <f t="shared" si="12"/>
        <v>542409967.25999999</v>
      </c>
      <c r="G56" s="130">
        <f t="shared" si="12"/>
        <v>1314693.6800000072</v>
      </c>
      <c r="H56" s="128">
        <f t="shared" si="12"/>
        <v>1224310.5399999917</v>
      </c>
      <c r="I56" s="131">
        <f t="shared" si="12"/>
        <v>90383.139999999956</v>
      </c>
      <c r="J56" s="126"/>
      <c r="K56" s="119"/>
    </row>
    <row r="57" spans="1:11" ht="14" x14ac:dyDescent="0.3">
      <c r="A57" s="73"/>
      <c r="B57" s="113"/>
      <c r="D57" s="132"/>
      <c r="E57" s="133"/>
      <c r="F57" s="134"/>
      <c r="G57" s="135"/>
      <c r="H57" s="133"/>
      <c r="I57" s="136"/>
      <c r="J57" s="119"/>
      <c r="K57" s="119"/>
    </row>
    <row r="58" spans="1:11" ht="14.5" thickBot="1" x14ac:dyDescent="0.35">
      <c r="K58" s="119"/>
    </row>
    <row r="59" spans="1:11" ht="20.5" thickBot="1" x14ac:dyDescent="0.35">
      <c r="B59" s="86" t="str">
        <f>"Total "&amp;A51</f>
        <v>Total diferències</v>
      </c>
      <c r="D59" s="87">
        <f t="shared" ref="D59:I59" si="13">D25-D47</f>
        <v>0</v>
      </c>
      <c r="E59" s="87">
        <f t="shared" si="13"/>
        <v>0</v>
      </c>
      <c r="F59" s="87">
        <f t="shared" si="13"/>
        <v>0</v>
      </c>
      <c r="G59" s="87">
        <f t="shared" si="13"/>
        <v>-34527962.75</v>
      </c>
      <c r="H59" s="87">
        <f t="shared" si="13"/>
        <v>-51338032.599999905</v>
      </c>
      <c r="I59" s="87">
        <f t="shared" si="13"/>
        <v>16810069.849999998</v>
      </c>
      <c r="J59" s="88"/>
      <c r="K59" s="119"/>
    </row>
    <row r="68" spans="11:11" x14ac:dyDescent="0.25">
      <c r="K68" s="33" t="str">
        <f>extraccio</f>
        <v/>
      </c>
    </row>
  </sheetData>
  <sheetProtection algorithmName="SHA-512" hashValue="GR6bCXLSOSp9ACR5M60taAnrf1wTaiFo3ccGjgPhRAq467r9kPamLrcsHmxWGIZLHvNXIUBaomDZXs1C70yIRQ==" saltValue="vt/TpT3XdOGnhLESy29G+g==" spinCount="100000" sheet="1" objects="1" scenarios="1"/>
  <mergeCells count="2">
    <mergeCell ref="A9:B10"/>
    <mergeCell ref="A31:B32"/>
  </mergeCells>
  <printOptions horizontalCentered="1"/>
  <pageMargins left="0" right="0" top="0.39370078740157483" bottom="0" header="0" footer="0"/>
  <pageSetup paperSize="9" scale="6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4CB92-3955-4DCB-980B-C080CD84C4ED}">
  <sheetPr codeName="Hoja39"/>
  <dimension ref="A1:K70"/>
  <sheetViews>
    <sheetView showGridLines="0" workbookViewId="0">
      <pane ySplit="1" topLeftCell="A2" activePane="bottomLeft" state="frozen"/>
      <selection activeCell="C63" sqref="C63"/>
      <selection pane="bottomLeft" activeCell="F21" sqref="F21"/>
    </sheetView>
  </sheetViews>
  <sheetFormatPr defaultColWidth="9.453125" defaultRowHeight="12.5" x14ac:dyDescent="0.25"/>
  <cols>
    <col min="1" max="1" width="4.453125" customWidth="1"/>
    <col min="2" max="2" width="27.453125" customWidth="1"/>
    <col min="3" max="3" width="1.453125" customWidth="1"/>
    <col min="4" max="9" width="16.453125" customWidth="1"/>
    <col min="10" max="10" width="2.453125" customWidth="1"/>
    <col min="11" max="11" width="8.453125" customWidth="1"/>
    <col min="12" max="256" width="11.453125" customWidth="1"/>
  </cols>
  <sheetData>
    <row r="1" spans="1:11" ht="60.65" customHeight="1" x14ac:dyDescent="0.65">
      <c r="A1" s="34" t="s">
        <v>29</v>
      </c>
      <c r="B1" s="34"/>
      <c r="J1" s="35"/>
      <c r="K1" s="36"/>
    </row>
    <row r="2" spans="1:11" ht="18" x14ac:dyDescent="0.4">
      <c r="A2" s="34" t="s">
        <v>29</v>
      </c>
      <c r="B2" s="34"/>
      <c r="K2" s="37"/>
    </row>
    <row r="3" spans="1:11" ht="33" customHeight="1" thickBot="1" x14ac:dyDescent="0.55000000000000004">
      <c r="A3" s="38" t="s">
        <v>82</v>
      </c>
      <c r="B3" s="38"/>
      <c r="C3" s="39"/>
      <c r="D3" s="39"/>
      <c r="E3" s="39"/>
      <c r="F3" s="39"/>
      <c r="G3" s="39"/>
      <c r="H3" s="39"/>
      <c r="I3" s="39"/>
      <c r="J3" s="39"/>
      <c r="K3" s="40" t="s">
        <v>30</v>
      </c>
    </row>
    <row r="4" spans="1:11" ht="27" x14ac:dyDescent="0.5">
      <c r="A4" s="41" t="s">
        <v>31</v>
      </c>
      <c r="B4" s="42"/>
      <c r="C4" s="42"/>
      <c r="D4" s="42"/>
      <c r="E4" s="42"/>
      <c r="F4" s="42"/>
      <c r="G4" s="42"/>
      <c r="H4" s="42"/>
      <c r="I4" s="42"/>
      <c r="J4" s="42"/>
      <c r="K4" s="43" t="s">
        <v>81</v>
      </c>
    </row>
    <row r="5" spans="1:11" x14ac:dyDescent="0.25">
      <c r="H5" t="s">
        <v>29</v>
      </c>
    </row>
    <row r="7" spans="1:11" ht="32.5" x14ac:dyDescent="0.65">
      <c r="A7" s="44" t="s">
        <v>14</v>
      </c>
      <c r="I7" s="45"/>
      <c r="J7" s="45"/>
      <c r="K7" s="46" t="str">
        <f>nota1</f>
        <v xml:space="preserve"> </v>
      </c>
    </row>
    <row r="8" spans="1:11" ht="20.149999999999999" customHeight="1" thickBot="1" x14ac:dyDescent="0.7">
      <c r="A8" s="44"/>
      <c r="I8" s="45"/>
      <c r="J8" s="45"/>
      <c r="K8" s="45"/>
    </row>
    <row r="9" spans="1:11" ht="40.4" customHeight="1" x14ac:dyDescent="0.35">
      <c r="A9" s="47" t="s">
        <v>32</v>
      </c>
      <c r="B9" s="48"/>
      <c r="D9" s="49" t="s">
        <v>33</v>
      </c>
      <c r="E9" s="49" t="s">
        <v>34</v>
      </c>
      <c r="F9" s="49" t="s">
        <v>35</v>
      </c>
      <c r="G9" s="49" t="s">
        <v>18</v>
      </c>
      <c r="H9" s="49" t="s">
        <v>36</v>
      </c>
      <c r="I9" s="50" t="s">
        <v>37</v>
      </c>
      <c r="J9" s="51"/>
      <c r="K9" s="52" t="s">
        <v>38</v>
      </c>
    </row>
    <row r="10" spans="1:11" ht="20.149999999999999" customHeight="1" thickBot="1" x14ac:dyDescent="0.3">
      <c r="A10" s="53"/>
      <c r="B10" s="53"/>
      <c r="D10" s="54" t="s">
        <v>39</v>
      </c>
      <c r="E10" s="54" t="s">
        <v>40</v>
      </c>
      <c r="F10" s="54" t="s">
        <v>41</v>
      </c>
      <c r="G10" s="54" t="s">
        <v>42</v>
      </c>
      <c r="H10" s="54" t="s">
        <v>43</v>
      </c>
      <c r="I10" s="54" t="s">
        <v>44</v>
      </c>
      <c r="J10" s="55"/>
      <c r="K10" s="54" t="s">
        <v>45</v>
      </c>
    </row>
    <row r="11" spans="1:11" ht="28.4" customHeight="1" x14ac:dyDescent="0.3">
      <c r="A11" s="56">
        <v>1</v>
      </c>
      <c r="B11" s="57" t="s">
        <v>46</v>
      </c>
      <c r="D11" s="58">
        <v>269792977.03000009</v>
      </c>
      <c r="E11" s="59">
        <v>237670780.09999985</v>
      </c>
      <c r="F11" s="59">
        <v>237670780.09999985</v>
      </c>
      <c r="G11" s="60">
        <v>236487989.63999984</v>
      </c>
      <c r="H11" s="59">
        <v>31710735.929999989</v>
      </c>
      <c r="I11" s="61">
        <v>33304987.390000001</v>
      </c>
      <c r="J11" s="62"/>
      <c r="K11" s="63">
        <f>IF(D11=0,0,F11/D11)</f>
        <v>0.88093760896367457</v>
      </c>
    </row>
    <row r="12" spans="1:11" ht="14" x14ac:dyDescent="0.3">
      <c r="A12" s="56">
        <v>2</v>
      </c>
      <c r="B12" s="57" t="s">
        <v>47</v>
      </c>
      <c r="D12" s="58">
        <v>154560675.86999995</v>
      </c>
      <c r="E12" s="59">
        <v>130972161.35000002</v>
      </c>
      <c r="F12" s="59">
        <v>129819447.31000005</v>
      </c>
      <c r="G12" s="64">
        <v>106397780.60000005</v>
      </c>
      <c r="H12" s="59">
        <v>21717665.640000042</v>
      </c>
      <c r="I12" s="65">
        <v>48162895.269999966</v>
      </c>
      <c r="J12" s="62"/>
      <c r="K12" s="63">
        <f t="shared" ref="K12:K22" si="0">IF(D12=0,0,F12/D12)</f>
        <v>0.8399254634418809</v>
      </c>
    </row>
    <row r="13" spans="1:11" ht="14" x14ac:dyDescent="0.3">
      <c r="A13" s="56">
        <v>3</v>
      </c>
      <c r="B13" s="57" t="s">
        <v>48</v>
      </c>
      <c r="D13" s="58">
        <v>111020</v>
      </c>
      <c r="E13" s="59">
        <v>924.19999999999993</v>
      </c>
      <c r="F13" s="59">
        <v>924.19999999999993</v>
      </c>
      <c r="G13" s="64">
        <v>924.19999999999993</v>
      </c>
      <c r="H13" s="59">
        <v>110095.8</v>
      </c>
      <c r="I13" s="65">
        <v>110095.8</v>
      </c>
      <c r="J13" s="62"/>
      <c r="K13" s="63">
        <f t="shared" si="0"/>
        <v>8.3246261934786514E-3</v>
      </c>
    </row>
    <row r="14" spans="1:11" ht="14" x14ac:dyDescent="0.3">
      <c r="A14" s="56">
        <v>4</v>
      </c>
      <c r="B14" s="57" t="s">
        <v>49</v>
      </c>
      <c r="D14" s="58">
        <v>467476705.80000013</v>
      </c>
      <c r="E14" s="59">
        <v>447418433.81999999</v>
      </c>
      <c r="F14" s="59">
        <v>444891907.61999995</v>
      </c>
      <c r="G14" s="64">
        <v>371149664.5399999</v>
      </c>
      <c r="H14" s="59">
        <v>20053906.479999989</v>
      </c>
      <c r="I14" s="65">
        <v>96327041.259999976</v>
      </c>
      <c r="J14" s="62"/>
      <c r="K14" s="63">
        <f t="shared" si="0"/>
        <v>0.95168786401591821</v>
      </c>
    </row>
    <row r="15" spans="1:11" ht="14.5" thickBot="1" x14ac:dyDescent="0.35">
      <c r="A15" s="56">
        <v>5</v>
      </c>
      <c r="B15" s="57" t="s">
        <v>50</v>
      </c>
      <c r="D15" s="58">
        <v>3000000</v>
      </c>
      <c r="E15" s="59">
        <v>0</v>
      </c>
      <c r="F15" s="59">
        <v>0</v>
      </c>
      <c r="G15" s="64">
        <v>0</v>
      </c>
      <c r="H15" s="59">
        <v>3000000</v>
      </c>
      <c r="I15" s="65">
        <v>3000000</v>
      </c>
      <c r="J15" s="62"/>
      <c r="K15" s="63">
        <f>IF(D15=0,0,F15/D15)</f>
        <v>0</v>
      </c>
    </row>
    <row r="16" spans="1:11" ht="14.5" thickBot="1" x14ac:dyDescent="0.35">
      <c r="A16" s="66"/>
      <c r="B16" s="67" t="s">
        <v>51</v>
      </c>
      <c r="C16" s="68"/>
      <c r="D16" s="69">
        <f t="shared" ref="D16:I16" si="1">SUM(D11:D15)</f>
        <v>894941378.70000017</v>
      </c>
      <c r="E16" s="69">
        <f t="shared" si="1"/>
        <v>816062299.46999979</v>
      </c>
      <c r="F16" s="69">
        <f t="shared" si="1"/>
        <v>812383059.22999978</v>
      </c>
      <c r="G16" s="69">
        <f t="shared" si="1"/>
        <v>714036358.97999978</v>
      </c>
      <c r="H16" s="69">
        <f t="shared" si="1"/>
        <v>76592403.850000024</v>
      </c>
      <c r="I16" s="69">
        <f t="shared" si="1"/>
        <v>180905019.71999994</v>
      </c>
      <c r="J16" s="70"/>
      <c r="K16" s="71">
        <f t="shared" si="0"/>
        <v>0.90775002538163407</v>
      </c>
    </row>
    <row r="17" spans="1:11" ht="28.4" customHeight="1" x14ac:dyDescent="0.3">
      <c r="A17" s="56">
        <v>6</v>
      </c>
      <c r="B17" s="57" t="s">
        <v>52</v>
      </c>
      <c r="D17" s="72">
        <v>130330158.38000001</v>
      </c>
      <c r="E17" s="59">
        <v>85063098.120000035</v>
      </c>
      <c r="F17" s="59">
        <v>82322637.320000038</v>
      </c>
      <c r="G17" s="64">
        <v>60643865.579999983</v>
      </c>
      <c r="H17" s="59">
        <v>43297329.910000011</v>
      </c>
      <c r="I17" s="61">
        <v>69686292.799999997</v>
      </c>
      <c r="J17" s="62"/>
      <c r="K17" s="63">
        <f t="shared" si="0"/>
        <v>0.63164687546817999</v>
      </c>
    </row>
    <row r="18" spans="1:11" ht="14.5" thickBot="1" x14ac:dyDescent="0.35">
      <c r="A18" s="73">
        <v>7</v>
      </c>
      <c r="B18" s="74" t="s">
        <v>53</v>
      </c>
      <c r="D18" s="75">
        <v>450142402.08999997</v>
      </c>
      <c r="E18" s="76">
        <v>384530414.50999999</v>
      </c>
      <c r="F18" s="76">
        <v>363497395.62999994</v>
      </c>
      <c r="G18" s="77">
        <v>221247327.6800001</v>
      </c>
      <c r="H18" s="76">
        <v>65611987.579999998</v>
      </c>
      <c r="I18" s="78">
        <v>228895074.41</v>
      </c>
      <c r="J18" s="62"/>
      <c r="K18" s="63">
        <f t="shared" si="0"/>
        <v>0.80751645244325032</v>
      </c>
    </row>
    <row r="19" spans="1:11" ht="14.5" thickBot="1" x14ac:dyDescent="0.35">
      <c r="A19" s="66"/>
      <c r="B19" s="67" t="s">
        <v>54</v>
      </c>
      <c r="C19" s="68"/>
      <c r="D19" s="69">
        <f t="shared" ref="D19:I19" si="2">D17+D18</f>
        <v>580472560.47000003</v>
      </c>
      <c r="E19" s="69">
        <f t="shared" si="2"/>
        <v>469593512.63</v>
      </c>
      <c r="F19" s="69">
        <f t="shared" si="2"/>
        <v>445820032.94999999</v>
      </c>
      <c r="G19" s="69">
        <f t="shared" si="2"/>
        <v>281891193.26000011</v>
      </c>
      <c r="H19" s="69">
        <f t="shared" si="2"/>
        <v>108909317.49000001</v>
      </c>
      <c r="I19" s="69">
        <f t="shared" si="2"/>
        <v>298581367.20999998</v>
      </c>
      <c r="J19" s="70"/>
      <c r="K19" s="71">
        <f t="shared" si="0"/>
        <v>0.7680294699701673</v>
      </c>
    </row>
    <row r="20" spans="1:11" ht="28.4" customHeight="1" x14ac:dyDescent="0.3">
      <c r="A20" s="56">
        <v>8</v>
      </c>
      <c r="B20" s="57" t="s">
        <v>55</v>
      </c>
      <c r="D20" s="72">
        <v>199100270.31</v>
      </c>
      <c r="E20" s="59">
        <v>193716004.31999999</v>
      </c>
      <c r="F20" s="59">
        <v>193716004.31999999</v>
      </c>
      <c r="G20" s="64">
        <v>188661837.16</v>
      </c>
      <c r="H20" s="59">
        <v>5384265.9900000002</v>
      </c>
      <c r="I20" s="61">
        <v>10438433.15</v>
      </c>
      <c r="J20" s="62"/>
      <c r="K20" s="63">
        <f t="shared" si="0"/>
        <v>0.97295701315916505</v>
      </c>
    </row>
    <row r="21" spans="1:11" ht="18.75" customHeight="1" thickBot="1" x14ac:dyDescent="0.35">
      <c r="A21" s="73">
        <v>9</v>
      </c>
      <c r="B21" s="74" t="s">
        <v>56</v>
      </c>
      <c r="D21" s="75">
        <v>0</v>
      </c>
      <c r="E21" s="76">
        <v>0</v>
      </c>
      <c r="F21" s="76">
        <v>0</v>
      </c>
      <c r="G21" s="77">
        <v>0</v>
      </c>
      <c r="H21" s="76">
        <v>0</v>
      </c>
      <c r="I21" s="78">
        <v>0</v>
      </c>
      <c r="J21" s="62"/>
      <c r="K21" s="63">
        <f t="shared" si="0"/>
        <v>0</v>
      </c>
    </row>
    <row r="22" spans="1:11" ht="14.5" thickBot="1" x14ac:dyDescent="0.35">
      <c r="A22" s="66"/>
      <c r="B22" s="67" t="s">
        <v>57</v>
      </c>
      <c r="C22" s="68"/>
      <c r="D22" s="69">
        <f t="shared" ref="D22:I22" si="3">D20+D21</f>
        <v>199100270.31</v>
      </c>
      <c r="E22" s="69">
        <f t="shared" si="3"/>
        <v>193716004.31999999</v>
      </c>
      <c r="F22" s="69">
        <f t="shared" si="3"/>
        <v>193716004.31999999</v>
      </c>
      <c r="G22" s="69">
        <f t="shared" si="3"/>
        <v>188661837.16</v>
      </c>
      <c r="H22" s="69">
        <f t="shared" si="3"/>
        <v>5384265.9900000002</v>
      </c>
      <c r="I22" s="69">
        <f t="shared" si="3"/>
        <v>10438433.15</v>
      </c>
      <c r="J22" s="70"/>
      <c r="K22" s="71">
        <f t="shared" si="0"/>
        <v>0.97295701315916505</v>
      </c>
    </row>
    <row r="23" spans="1:11" ht="14" x14ac:dyDescent="0.3">
      <c r="A23" s="79"/>
      <c r="B23" s="79"/>
      <c r="D23" s="80"/>
      <c r="E23" s="81"/>
      <c r="F23" s="81"/>
      <c r="G23" s="82"/>
      <c r="H23" s="81"/>
      <c r="I23" s="83"/>
      <c r="J23" s="62"/>
      <c r="K23" s="84"/>
    </row>
    <row r="24" spans="1:11" ht="13" thickBot="1" x14ac:dyDescent="0.3">
      <c r="D24" s="45"/>
      <c r="E24" s="45"/>
      <c r="F24" s="45"/>
      <c r="G24" s="45"/>
      <c r="H24" s="45"/>
      <c r="I24" s="45"/>
      <c r="J24" s="45"/>
      <c r="K24" s="85"/>
    </row>
    <row r="25" spans="1:11" ht="20.5" thickBot="1" x14ac:dyDescent="0.3">
      <c r="B25" s="86" t="str">
        <f>"Total de "&amp;A7</f>
        <v>Total de despeses</v>
      </c>
      <c r="D25" s="87">
        <f t="shared" ref="D25:I25" si="4">D16+D19+D22</f>
        <v>1674514209.48</v>
      </c>
      <c r="E25" s="87">
        <f t="shared" si="4"/>
        <v>1479371816.4199998</v>
      </c>
      <c r="F25" s="87">
        <f t="shared" si="4"/>
        <v>1451919096.4999998</v>
      </c>
      <c r="G25" s="87">
        <f t="shared" si="4"/>
        <v>1184589389.3999999</v>
      </c>
      <c r="H25" s="87">
        <f t="shared" si="4"/>
        <v>190885987.33000004</v>
      </c>
      <c r="I25" s="87">
        <f t="shared" si="4"/>
        <v>489924820.07999992</v>
      </c>
      <c r="J25" s="88"/>
      <c r="K25" s="89">
        <f>IF(D25=0,0,F25/D25)</f>
        <v>0.8670688419842526</v>
      </c>
    </row>
    <row r="26" spans="1:11" x14ac:dyDescent="0.25">
      <c r="I26" s="45"/>
      <c r="J26" s="45"/>
      <c r="K26" s="45"/>
    </row>
    <row r="27" spans="1:11" x14ac:dyDescent="0.25">
      <c r="I27" s="45" t="s">
        <v>29</v>
      </c>
      <c r="J27" s="45"/>
      <c r="K27" s="45"/>
    </row>
    <row r="30" spans="1:11" ht="32.5" x14ac:dyDescent="0.65">
      <c r="A30" s="44"/>
      <c r="I30" s="45"/>
      <c r="J30" s="45"/>
      <c r="K30" s="45"/>
    </row>
    <row r="31" spans="1:11" ht="20.149999999999999" customHeight="1" x14ac:dyDescent="0.65">
      <c r="A31" s="44"/>
      <c r="I31" s="45"/>
      <c r="J31" s="45"/>
      <c r="K31" s="45"/>
    </row>
    <row r="32" spans="1:11" ht="40.4" customHeight="1" x14ac:dyDescent="0.35">
      <c r="A32" s="47"/>
      <c r="B32" s="48"/>
      <c r="D32" s="90"/>
      <c r="E32" s="90"/>
      <c r="F32" s="90"/>
      <c r="G32" s="90"/>
      <c r="H32" s="90"/>
      <c r="I32" s="91"/>
      <c r="J32" s="91"/>
      <c r="K32" s="92"/>
    </row>
    <row r="33" spans="1:11" ht="20.149999999999999" customHeight="1" x14ac:dyDescent="0.25">
      <c r="A33" s="48"/>
      <c r="B33" s="48"/>
      <c r="D33" s="93"/>
      <c r="E33" s="93"/>
      <c r="F33" s="93"/>
      <c r="G33" s="93"/>
      <c r="H33" s="93"/>
      <c r="I33" s="93"/>
      <c r="J33" s="93"/>
      <c r="K33" s="93"/>
    </row>
    <row r="34" spans="1:11" ht="28.4" customHeight="1" x14ac:dyDescent="0.3">
      <c r="A34" s="73"/>
      <c r="B34" s="74"/>
      <c r="D34" s="94"/>
      <c r="E34" s="94"/>
      <c r="F34" s="94"/>
      <c r="G34" s="94"/>
      <c r="H34" s="94"/>
      <c r="I34" s="62"/>
      <c r="J34" s="62"/>
      <c r="K34" s="95"/>
    </row>
    <row r="35" spans="1:11" ht="14" x14ac:dyDescent="0.3">
      <c r="A35" s="73"/>
      <c r="B35" s="74"/>
      <c r="D35" s="94"/>
      <c r="E35" s="94"/>
      <c r="F35" s="94"/>
      <c r="G35" s="94"/>
      <c r="H35" s="94"/>
      <c r="I35" s="62"/>
      <c r="J35" s="62"/>
      <c r="K35" s="95"/>
    </row>
    <row r="36" spans="1:11" ht="14" x14ac:dyDescent="0.3">
      <c r="A36" s="73"/>
      <c r="B36" s="74"/>
      <c r="D36" s="94"/>
      <c r="E36" s="94"/>
      <c r="F36" s="94"/>
      <c r="G36" s="94"/>
      <c r="H36" s="94"/>
      <c r="I36" s="62"/>
      <c r="J36" s="62"/>
      <c r="K36" s="95"/>
    </row>
    <row r="37" spans="1:11" ht="14" x14ac:dyDescent="0.3">
      <c r="A37" s="73"/>
      <c r="B37" s="74"/>
      <c r="D37" s="94"/>
      <c r="E37" s="94"/>
      <c r="F37" s="94"/>
      <c r="G37" s="94"/>
      <c r="H37" s="94"/>
      <c r="I37" s="62"/>
      <c r="J37" s="62"/>
      <c r="K37" s="95"/>
    </row>
    <row r="38" spans="1:11" ht="14" x14ac:dyDescent="0.3">
      <c r="A38" s="96"/>
      <c r="B38" s="97"/>
      <c r="C38" s="98"/>
      <c r="D38" s="99"/>
      <c r="E38" s="99"/>
      <c r="F38" s="99"/>
      <c r="G38" s="99"/>
      <c r="H38" s="99"/>
      <c r="I38" s="99"/>
      <c r="J38" s="99"/>
      <c r="K38" s="100"/>
    </row>
    <row r="39" spans="1:11" ht="28.4" customHeight="1" x14ac:dyDescent="0.3">
      <c r="A39" s="73"/>
      <c r="B39" s="74"/>
      <c r="D39" s="94"/>
      <c r="E39" s="94"/>
      <c r="F39" s="94"/>
      <c r="G39" s="94"/>
      <c r="H39" s="94"/>
      <c r="I39" s="62"/>
      <c r="J39" s="62"/>
      <c r="K39" s="95"/>
    </row>
    <row r="40" spans="1:11" ht="14" x14ac:dyDescent="0.3">
      <c r="A40" s="73"/>
      <c r="B40" s="74"/>
      <c r="D40" s="94"/>
      <c r="E40" s="94"/>
      <c r="F40" s="94"/>
      <c r="G40" s="94"/>
      <c r="H40" s="94"/>
      <c r="I40" s="62"/>
      <c r="J40" s="62"/>
      <c r="K40" s="95"/>
    </row>
    <row r="41" spans="1:11" ht="14" x14ac:dyDescent="0.3">
      <c r="A41" s="96"/>
      <c r="B41" s="97"/>
      <c r="C41" s="98"/>
      <c r="D41" s="99"/>
      <c r="E41" s="99"/>
      <c r="F41" s="99"/>
      <c r="G41" s="99"/>
      <c r="H41" s="99"/>
      <c r="I41" s="99"/>
      <c r="J41" s="99"/>
      <c r="K41" s="100"/>
    </row>
    <row r="42" spans="1:11" ht="28.4" customHeight="1" x14ac:dyDescent="0.3">
      <c r="A42" s="73"/>
      <c r="B42" s="74"/>
      <c r="D42" s="94"/>
      <c r="E42" s="94"/>
      <c r="F42" s="94"/>
      <c r="G42" s="94"/>
      <c r="H42" s="94"/>
      <c r="I42" s="62"/>
      <c r="J42" s="62"/>
      <c r="K42" s="95"/>
    </row>
    <row r="43" spans="1:11" ht="18.75" customHeight="1" x14ac:dyDescent="0.3">
      <c r="A43" s="73"/>
      <c r="B43" s="74"/>
      <c r="D43" s="94"/>
      <c r="E43" s="94"/>
      <c r="F43" s="94"/>
      <c r="G43" s="94"/>
      <c r="H43" s="94"/>
      <c r="I43" s="62"/>
      <c r="J43" s="62"/>
      <c r="K43" s="95"/>
    </row>
    <row r="44" spans="1:11" ht="14" x14ac:dyDescent="0.3">
      <c r="A44" s="96"/>
      <c r="B44" s="97"/>
      <c r="C44" s="98"/>
      <c r="D44" s="99"/>
      <c r="E44" s="99"/>
      <c r="F44" s="99"/>
      <c r="G44" s="99"/>
      <c r="H44" s="99"/>
      <c r="I44" s="99"/>
      <c r="J44" s="99"/>
      <c r="K44" s="100"/>
    </row>
    <row r="45" spans="1:11" ht="14" x14ac:dyDescent="0.3">
      <c r="A45" s="79"/>
      <c r="B45" s="79"/>
      <c r="D45" s="94"/>
      <c r="E45" s="94"/>
      <c r="F45" s="94"/>
      <c r="G45" s="94"/>
      <c r="H45" s="94"/>
      <c r="I45" s="62"/>
      <c r="J45" s="62"/>
      <c r="K45" s="95"/>
    </row>
    <row r="46" spans="1:11" x14ac:dyDescent="0.25">
      <c r="D46" s="45"/>
      <c r="E46" s="45"/>
      <c r="F46" s="45"/>
      <c r="G46" s="45"/>
      <c r="H46" s="45"/>
      <c r="I46" s="45"/>
      <c r="J46" s="45"/>
      <c r="K46" s="85"/>
    </row>
    <row r="47" spans="1:11" ht="20" x14ac:dyDescent="0.25">
      <c r="B47" s="86"/>
      <c r="D47" s="88"/>
      <c r="E47" s="88"/>
      <c r="F47" s="88"/>
      <c r="G47" s="88"/>
      <c r="H47" s="88"/>
      <c r="I47" s="88"/>
      <c r="J47" s="88"/>
      <c r="K47" s="101"/>
    </row>
    <row r="70" spans="11:11" x14ac:dyDescent="0.25">
      <c r="K70" s="33" t="str">
        <f>extraccio</f>
        <v/>
      </c>
    </row>
  </sheetData>
  <sheetProtection algorithmName="SHA-512" hashValue="/wScdzc4tcxKL4J+HvGgUfeDJY5mNhu3k9bVrTlBED3dnaMuMIDi5cYkqD46huPQ+IOphi54W1a4fll8CgSRvg==" saltValue="Me5azy27bvDeP7SoE24OeQ==" spinCount="100000" sheet="1" objects="1" scenarios="1"/>
  <mergeCells count="2">
    <mergeCell ref="A9:B10"/>
    <mergeCell ref="A32:B33"/>
  </mergeCells>
  <printOptions horizontalCentered="1"/>
  <pageMargins left="0" right="0" top="0.39370078740157483" bottom="0" header="0" footer="0"/>
  <pageSetup paperSize="9" scale="6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2EAC8-243E-4F40-8DB6-446873E30512}">
  <sheetPr codeName="Hoja121"/>
  <dimension ref="B1:L84"/>
  <sheetViews>
    <sheetView showGridLines="0" zoomScaleNormal="100" workbookViewId="0">
      <selection activeCell="M18" sqref="M18"/>
    </sheetView>
  </sheetViews>
  <sheetFormatPr defaultColWidth="9.453125" defaultRowHeight="12.5" x14ac:dyDescent="0.25"/>
  <cols>
    <col min="1" max="256" width="11.453125" customWidth="1"/>
  </cols>
  <sheetData>
    <row r="1" spans="11:12" ht="45.65" customHeight="1" x14ac:dyDescent="0.4">
      <c r="L1" s="28" t="s">
        <v>28</v>
      </c>
    </row>
    <row r="2" spans="11:12" ht="13" x14ac:dyDescent="0.3">
      <c r="K2" s="29"/>
      <c r="L2" s="30" t="s">
        <v>81</v>
      </c>
    </row>
    <row r="29" spans="2:11" ht="13" thickBot="1" x14ac:dyDescent="0.3">
      <c r="B29" s="32"/>
      <c r="C29" s="32"/>
      <c r="D29" s="32"/>
      <c r="E29" s="32"/>
      <c r="F29" s="32"/>
      <c r="G29" s="32"/>
      <c r="H29" s="32"/>
      <c r="I29" s="32"/>
      <c r="J29" s="32"/>
      <c r="K29" s="32"/>
    </row>
    <row r="30" spans="2:11" x14ac:dyDescent="0.25">
      <c r="B30" s="31"/>
      <c r="C30" s="31"/>
      <c r="D30" s="31"/>
      <c r="E30" s="31"/>
      <c r="F30" s="31"/>
      <c r="G30" s="31"/>
      <c r="H30" s="31"/>
      <c r="I30" s="31"/>
      <c r="J30" s="31"/>
      <c r="K30" s="31"/>
    </row>
    <row r="57" spans="2:11" ht="13" thickBot="1" x14ac:dyDescent="0.3">
      <c r="B57" s="32"/>
      <c r="C57" s="32"/>
      <c r="D57" s="32"/>
      <c r="E57" s="32"/>
      <c r="F57" s="32"/>
      <c r="G57" s="32"/>
      <c r="H57" s="32"/>
      <c r="I57" s="32"/>
      <c r="J57" s="32"/>
      <c r="K57" s="32"/>
    </row>
    <row r="58" spans="2:11" x14ac:dyDescent="0.25">
      <c r="B58" s="31"/>
      <c r="C58" s="31"/>
      <c r="D58" s="31"/>
      <c r="E58" s="31"/>
      <c r="F58" s="31"/>
      <c r="G58" s="31"/>
      <c r="H58" s="31"/>
      <c r="I58" s="31"/>
      <c r="J58" s="31"/>
      <c r="K58" s="31"/>
    </row>
    <row r="84" spans="12:12" x14ac:dyDescent="0.25">
      <c r="L84" s="33" t="str">
        <f>extraccio</f>
        <v/>
      </c>
    </row>
  </sheetData>
  <sheetProtection algorithmName="SHA-512" hashValue="QalXML6dJpkOdCOfCwEenOj0DxNFJrxrMgm6BnT0Xb/aigDYNCPhUMRqjmwv5k62X3xcO5p8Mr7/MWOjac1IsQ==" saltValue="y8jme50NDbFo72JiTUpAmg==" spinCount="100000" sheet="1" objects="1" scenarios="1"/>
  <printOptions horizontalCentered="1"/>
  <pageMargins left="0" right="0" top="0.19685039370078741" bottom="0" header="0" footer="0"/>
  <pageSetup paperSize="9" scale="75" orientation="portrait" r:id="rId1"/>
  <headerFooter alignWithMargins="0"/>
  <rowBreaks count="1" manualBreakCount="1">
    <brk id="188" max="1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3904C-ABDE-4EAD-BA63-B509190760DC}">
  <sheetPr codeName="Hoja35"/>
  <dimension ref="B1:L84"/>
  <sheetViews>
    <sheetView showGridLines="0" zoomScaleNormal="100" workbookViewId="0">
      <selection activeCell="M22" sqref="M22"/>
    </sheetView>
  </sheetViews>
  <sheetFormatPr defaultColWidth="9.453125" defaultRowHeight="12.5" x14ac:dyDescent="0.25"/>
  <cols>
    <col min="1" max="256" width="11.453125" customWidth="1"/>
  </cols>
  <sheetData>
    <row r="1" spans="11:12" ht="45.65" customHeight="1" x14ac:dyDescent="0.4">
      <c r="L1" s="28" t="s">
        <v>28</v>
      </c>
    </row>
    <row r="2" spans="11:12" ht="13" x14ac:dyDescent="0.3">
      <c r="K2" s="29"/>
      <c r="L2" s="30" t="s">
        <v>81</v>
      </c>
    </row>
    <row r="28" spans="2:11" ht="13" thickBot="1" x14ac:dyDescent="0.3"/>
    <row r="29" spans="2:11" x14ac:dyDescent="0.25">
      <c r="B29" s="31"/>
      <c r="C29" s="31"/>
      <c r="D29" s="31"/>
      <c r="E29" s="31"/>
      <c r="F29" s="31"/>
      <c r="G29" s="31"/>
      <c r="H29" s="31"/>
      <c r="I29" s="31"/>
      <c r="J29" s="31"/>
      <c r="K29" s="31"/>
    </row>
    <row r="57" spans="2:11" ht="13" thickBot="1" x14ac:dyDescent="0.3">
      <c r="B57" s="32"/>
      <c r="C57" s="32"/>
      <c r="D57" s="32"/>
      <c r="E57" s="32"/>
      <c r="F57" s="32"/>
      <c r="G57" s="32"/>
      <c r="H57" s="32"/>
      <c r="I57" s="32"/>
      <c r="J57" s="32"/>
      <c r="K57" s="32"/>
    </row>
    <row r="58" spans="2:11" x14ac:dyDescent="0.25">
      <c r="B58" s="31"/>
      <c r="C58" s="31"/>
      <c r="D58" s="31"/>
      <c r="E58" s="31"/>
      <c r="F58" s="31"/>
      <c r="G58" s="31"/>
      <c r="H58" s="31"/>
      <c r="I58" s="31"/>
      <c r="J58" s="31"/>
      <c r="K58" s="31"/>
    </row>
    <row r="84" spans="12:12" x14ac:dyDescent="0.25">
      <c r="L84" s="33" t="str">
        <f>extraccio</f>
        <v/>
      </c>
    </row>
  </sheetData>
  <sheetProtection algorithmName="SHA-512" hashValue="gHNKVWKVfuvpd7gEnpV2FOriD77DeBv8X4r74rN1AfMb344N5e2m8+gLyjweeFi/HJMBbvE0lEEdbUba/zorZw==" saltValue="rghfU43D3x+6wPK8RdZjVw==" spinCount="100000" sheet="1" objects="1" scenarios="1"/>
  <printOptions horizontalCentered="1"/>
  <pageMargins left="0" right="0" top="0.19685039370078741" bottom="0" header="0" footer="0"/>
  <pageSetup paperSize="9" scale="7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8F514-10C2-47A7-8EC8-35E6D7A8B274}">
  <sheetPr codeName="Hoja31"/>
  <dimension ref="A1:J46"/>
  <sheetViews>
    <sheetView showGridLines="0" zoomScaleNormal="100" workbookViewId="0">
      <pane ySplit="4" topLeftCell="A5" activePane="bottomLeft" state="frozen"/>
      <selection activeCell="C63" sqref="C63"/>
      <selection pane="bottomLeft" activeCell="H9" sqref="H9"/>
    </sheetView>
  </sheetViews>
  <sheetFormatPr defaultColWidth="9.453125" defaultRowHeight="12.5" x14ac:dyDescent="0.25"/>
  <cols>
    <col min="1" max="1" width="30.453125" customWidth="1"/>
    <col min="2" max="12" width="18.453125" customWidth="1"/>
    <col min="13" max="256" width="11.453125" customWidth="1"/>
  </cols>
  <sheetData>
    <row r="1" spans="1:10" s="1" customFormat="1" ht="60.65" customHeight="1" x14ac:dyDescent="0.35">
      <c r="G1" s="2" t="s">
        <v>81</v>
      </c>
    </row>
    <row r="2" spans="1:10" x14ac:dyDescent="0.25">
      <c r="A2" s="3"/>
      <c r="B2" s="3"/>
      <c r="C2" s="3"/>
      <c r="D2" s="3"/>
      <c r="E2" s="3"/>
    </row>
    <row r="3" spans="1:10" s="1" customFormat="1" ht="32.5" x14ac:dyDescent="0.65">
      <c r="A3" s="4" t="s">
        <v>0</v>
      </c>
    </row>
    <row r="4" spans="1:10" x14ac:dyDescent="0.25">
      <c r="A4" s="3"/>
      <c r="B4" s="3"/>
      <c r="C4" s="3"/>
      <c r="D4" s="3"/>
      <c r="E4" s="3"/>
    </row>
    <row r="5" spans="1:10" x14ac:dyDescent="0.25">
      <c r="A5" s="3"/>
      <c r="B5" s="3"/>
      <c r="C5" s="3"/>
      <c r="D5" s="3"/>
      <c r="E5" s="3"/>
    </row>
    <row r="6" spans="1:10" ht="20" x14ac:dyDescent="0.4">
      <c r="A6" s="5" t="s">
        <v>1</v>
      </c>
    </row>
    <row r="7" spans="1:10" x14ac:dyDescent="0.25">
      <c r="A7" s="3"/>
      <c r="B7" s="3"/>
      <c r="C7" s="3"/>
      <c r="D7" s="3"/>
      <c r="E7" s="3"/>
    </row>
    <row r="8" spans="1:10" ht="20.149999999999999" customHeight="1" thickBot="1" x14ac:dyDescent="0.3">
      <c r="A8" s="6"/>
      <c r="B8" s="7" t="s">
        <v>2</v>
      </c>
      <c r="C8" s="7" t="s">
        <v>3</v>
      </c>
      <c r="D8" s="7" t="s">
        <v>4</v>
      </c>
      <c r="E8" s="7" t="s">
        <v>5</v>
      </c>
      <c r="F8" s="7" t="s">
        <v>6</v>
      </c>
    </row>
    <row r="9" spans="1:10" ht="25.4" customHeight="1" thickBot="1" x14ac:dyDescent="0.3">
      <c r="A9" s="8"/>
      <c r="B9" s="9">
        <v>1087.4349999999999</v>
      </c>
      <c r="C9" s="10">
        <v>1674.5142094799999</v>
      </c>
      <c r="D9" s="10">
        <v>1150.0614266499999</v>
      </c>
      <c r="E9" s="10">
        <v>1129.3385763399999</v>
      </c>
      <c r="F9" s="11">
        <v>20.722850310000002</v>
      </c>
    </row>
    <row r="10" spans="1:10" ht="13" thickTop="1" x14ac:dyDescent="0.25">
      <c r="A10" s="3"/>
      <c r="B10" s="3"/>
      <c r="C10" s="3"/>
      <c r="D10" s="3"/>
      <c r="E10" s="3"/>
    </row>
    <row r="11" spans="1:10" x14ac:dyDescent="0.25">
      <c r="A11" s="3"/>
      <c r="B11" s="3"/>
      <c r="C11" s="3"/>
      <c r="D11" s="3"/>
      <c r="E11" s="3"/>
    </row>
    <row r="12" spans="1:10" ht="20" x14ac:dyDescent="0.4">
      <c r="A12" s="5" t="s">
        <v>7</v>
      </c>
    </row>
    <row r="13" spans="1:10" x14ac:dyDescent="0.25">
      <c r="A13" s="3"/>
      <c r="B13" s="3"/>
      <c r="C13" s="3"/>
      <c r="D13" s="3"/>
      <c r="E13" s="3"/>
    </row>
    <row r="14" spans="1:10" ht="20.149999999999999" customHeight="1" thickBot="1" x14ac:dyDescent="0.3">
      <c r="A14" s="6"/>
      <c r="B14" s="12">
        <v>1</v>
      </c>
      <c r="C14" s="12">
        <v>2</v>
      </c>
      <c r="D14" s="12">
        <v>3</v>
      </c>
      <c r="E14" s="12">
        <v>4</v>
      </c>
      <c r="F14" s="12">
        <v>5</v>
      </c>
      <c r="G14" s="12">
        <v>6</v>
      </c>
      <c r="H14" s="12">
        <v>7</v>
      </c>
      <c r="I14" s="12">
        <v>8</v>
      </c>
      <c r="J14" s="12">
        <v>9</v>
      </c>
    </row>
    <row r="15" spans="1:10" ht="25.4" customHeight="1" x14ac:dyDescent="0.25">
      <c r="A15" s="13" t="s">
        <v>7</v>
      </c>
      <c r="B15" s="14">
        <v>170107614.30000001</v>
      </c>
      <c r="C15" s="15">
        <v>94727254.049999997</v>
      </c>
      <c r="D15" s="15">
        <v>11222662.460000003</v>
      </c>
      <c r="E15" s="15">
        <v>655688059.62999976</v>
      </c>
      <c r="F15" s="15">
        <v>15175837.83</v>
      </c>
      <c r="G15" s="15">
        <v>270909.84999999992</v>
      </c>
      <c r="H15" s="15">
        <v>12892557.689999999</v>
      </c>
      <c r="I15" s="15">
        <v>189976530.84</v>
      </c>
      <c r="J15" s="16">
        <v>0</v>
      </c>
    </row>
    <row r="16" spans="1:10" ht="25.4" customHeight="1" x14ac:dyDescent="0.25">
      <c r="A16" s="17" t="s">
        <v>8</v>
      </c>
      <c r="B16" s="18">
        <v>156685000</v>
      </c>
      <c r="C16" s="19">
        <v>105080000</v>
      </c>
      <c r="D16" s="19">
        <v>4666000</v>
      </c>
      <c r="E16" s="19">
        <v>653819817.87999976</v>
      </c>
      <c r="F16" s="19">
        <v>2953000</v>
      </c>
      <c r="G16" s="19">
        <v>0</v>
      </c>
      <c r="H16" s="19">
        <v>9800154.0300000012</v>
      </c>
      <c r="I16" s="19">
        <v>741510237.57000005</v>
      </c>
      <c r="J16" s="20">
        <v>0</v>
      </c>
    </row>
    <row r="17" spans="1:10" ht="25.4" customHeight="1" x14ac:dyDescent="0.25">
      <c r="A17" s="17" t="s">
        <v>9</v>
      </c>
      <c r="B17" s="18">
        <v>170.10761430000002</v>
      </c>
      <c r="C17" s="19">
        <v>94.727254049999999</v>
      </c>
      <c r="D17" s="19">
        <v>11.222662460000002</v>
      </c>
      <c r="E17" s="19">
        <v>655.68805962999977</v>
      </c>
      <c r="F17" s="19">
        <v>15.175837830000001</v>
      </c>
      <c r="G17" s="19">
        <v>0.2709098499999999</v>
      </c>
      <c r="H17" s="19">
        <v>12.89255769</v>
      </c>
      <c r="I17" s="19">
        <v>189.97653084000001</v>
      </c>
      <c r="J17" s="20">
        <v>0</v>
      </c>
    </row>
    <row r="18" spans="1:10" ht="25.4" customHeight="1" thickBot="1" x14ac:dyDescent="0.3">
      <c r="A18" s="21" t="s">
        <v>10</v>
      </c>
      <c r="B18" s="22">
        <v>156.685</v>
      </c>
      <c r="C18" s="23">
        <v>105.08</v>
      </c>
      <c r="D18" s="23">
        <v>4.6660000000000004</v>
      </c>
      <c r="E18" s="23">
        <v>653.81981787999973</v>
      </c>
      <c r="F18" s="23">
        <v>2.9529999999999998</v>
      </c>
      <c r="G18" s="23">
        <v>0</v>
      </c>
      <c r="H18" s="23">
        <v>9.8001540300000016</v>
      </c>
      <c r="I18" s="23">
        <v>741.51023757000007</v>
      </c>
      <c r="J18" s="24">
        <v>0</v>
      </c>
    </row>
    <row r="19" spans="1:10" ht="13" thickTop="1" x14ac:dyDescent="0.25"/>
    <row r="21" spans="1:10" ht="20" x14ac:dyDescent="0.4">
      <c r="A21" s="5" t="s">
        <v>11</v>
      </c>
    </row>
    <row r="22" spans="1:10" x14ac:dyDescent="0.25">
      <c r="A22" s="3"/>
      <c r="B22" s="3"/>
      <c r="C22" s="3"/>
      <c r="D22" s="3"/>
      <c r="E22" s="3"/>
    </row>
    <row r="23" spans="1:10" ht="25.4" customHeight="1" x14ac:dyDescent="0.25">
      <c r="A23" s="25" t="s">
        <v>12</v>
      </c>
      <c r="B23" s="26">
        <f>E9</f>
        <v>1129.3385763399999</v>
      </c>
    </row>
    <row r="24" spans="1:10" ht="25.4" customHeight="1" thickBot="1" x14ac:dyDescent="0.3">
      <c r="A24" s="21" t="s">
        <v>13</v>
      </c>
      <c r="B24" s="27">
        <f>F9</f>
        <v>20.722850310000002</v>
      </c>
    </row>
    <row r="25" spans="1:10" ht="13" thickTop="1" x14ac:dyDescent="0.25"/>
    <row r="27" spans="1:10" ht="20" x14ac:dyDescent="0.4">
      <c r="A27" s="5" t="s">
        <v>14</v>
      </c>
    </row>
    <row r="28" spans="1:10" x14ac:dyDescent="0.25">
      <c r="A28" s="3"/>
      <c r="B28" s="3"/>
      <c r="C28" s="3"/>
      <c r="D28" s="3"/>
      <c r="E28" s="3"/>
    </row>
    <row r="29" spans="1:10" ht="20.149999999999999" customHeight="1" thickBot="1" x14ac:dyDescent="0.3">
      <c r="A29" s="6"/>
      <c r="B29" s="7" t="s">
        <v>15</v>
      </c>
      <c r="C29" s="7" t="s">
        <v>16</v>
      </c>
      <c r="D29" s="7" t="s">
        <v>17</v>
      </c>
      <c r="E29" s="7" t="s">
        <v>18</v>
      </c>
      <c r="F29" s="7" t="s">
        <v>19</v>
      </c>
      <c r="G29" s="7" t="s">
        <v>20</v>
      </c>
    </row>
    <row r="30" spans="1:10" ht="25.4" customHeight="1" thickBot="1" x14ac:dyDescent="0.3">
      <c r="A30" s="8"/>
      <c r="B30" s="9">
        <v>1087.4349999999999</v>
      </c>
      <c r="C30" s="10">
        <v>1674.5142094800001</v>
      </c>
      <c r="D30" s="10">
        <v>1451.9190964999998</v>
      </c>
      <c r="E30" s="10">
        <v>1184.5893893999998</v>
      </c>
      <c r="F30" s="10">
        <v>1180.6766089399998</v>
      </c>
      <c r="G30" s="11">
        <v>3.9127804599999996</v>
      </c>
    </row>
    <row r="31" spans="1:10" ht="13" thickTop="1" x14ac:dyDescent="0.25">
      <c r="E31" s="3"/>
    </row>
    <row r="33" spans="1:10" ht="20" x14ac:dyDescent="0.4">
      <c r="A33" s="5" t="s">
        <v>21</v>
      </c>
    </row>
    <row r="34" spans="1:10" x14ac:dyDescent="0.25">
      <c r="A34" s="3"/>
      <c r="B34" s="3"/>
      <c r="C34" s="3"/>
      <c r="D34" s="3"/>
      <c r="E34" s="3"/>
    </row>
    <row r="35" spans="1:10" ht="20.149999999999999" customHeight="1" thickBot="1" x14ac:dyDescent="0.3">
      <c r="A35" s="6"/>
      <c r="B35" s="12">
        <v>1</v>
      </c>
      <c r="C35" s="12">
        <v>2</v>
      </c>
      <c r="D35" s="12">
        <v>3</v>
      </c>
      <c r="E35" s="12">
        <v>4</v>
      </c>
      <c r="F35" s="12">
        <v>5</v>
      </c>
      <c r="G35" s="12">
        <v>6</v>
      </c>
      <c r="H35" s="12">
        <v>7</v>
      </c>
      <c r="I35" s="12">
        <v>8</v>
      </c>
      <c r="J35" s="12">
        <v>9</v>
      </c>
    </row>
    <row r="36" spans="1:10" ht="25.4" customHeight="1" x14ac:dyDescent="0.25">
      <c r="A36" s="13" t="s">
        <v>22</v>
      </c>
      <c r="B36" s="14">
        <v>237670780.09999985</v>
      </c>
      <c r="C36" s="15">
        <v>129819447.31000005</v>
      </c>
      <c r="D36" s="15">
        <v>924.19999999999993</v>
      </c>
      <c r="E36" s="15">
        <v>444891907.61999995</v>
      </c>
      <c r="F36" s="15">
        <v>0</v>
      </c>
      <c r="G36" s="15">
        <v>82322637.320000038</v>
      </c>
      <c r="H36" s="15">
        <v>363497395.62999994</v>
      </c>
      <c r="I36" s="15">
        <v>193716004.31999999</v>
      </c>
      <c r="J36" s="16">
        <v>0</v>
      </c>
    </row>
    <row r="37" spans="1:10" ht="25.4" customHeight="1" x14ac:dyDescent="0.25">
      <c r="A37" s="17" t="s">
        <v>23</v>
      </c>
      <c r="B37" s="18">
        <v>269792977.03000009</v>
      </c>
      <c r="C37" s="19">
        <v>154560675.86999995</v>
      </c>
      <c r="D37" s="19">
        <v>111020</v>
      </c>
      <c r="E37" s="19">
        <v>467476705.80000013</v>
      </c>
      <c r="F37" s="19">
        <v>3000000</v>
      </c>
      <c r="G37" s="19">
        <v>130330158.38000001</v>
      </c>
      <c r="H37" s="19">
        <v>450142402.08999997</v>
      </c>
      <c r="I37" s="19">
        <v>199100270.31</v>
      </c>
      <c r="J37" s="20">
        <v>0</v>
      </c>
    </row>
    <row r="38" spans="1:10" ht="25.4" customHeight="1" x14ac:dyDescent="0.25">
      <c r="A38" s="17" t="s">
        <v>24</v>
      </c>
      <c r="B38" s="18">
        <v>237.67078009999983</v>
      </c>
      <c r="C38" s="19">
        <v>129.81944731000004</v>
      </c>
      <c r="D38" s="19">
        <v>9.2419999999999991E-4</v>
      </c>
      <c r="E38" s="19">
        <v>444.89190761999993</v>
      </c>
      <c r="F38" s="19">
        <v>0</v>
      </c>
      <c r="G38" s="19">
        <v>82.322637320000041</v>
      </c>
      <c r="H38" s="19">
        <v>363.49739562999991</v>
      </c>
      <c r="I38" s="19">
        <v>193.71600432</v>
      </c>
      <c r="J38" s="20">
        <v>0</v>
      </c>
    </row>
    <row r="39" spans="1:10" ht="25.4" customHeight="1" thickBot="1" x14ac:dyDescent="0.3">
      <c r="A39" s="21" t="s">
        <v>25</v>
      </c>
      <c r="B39" s="22">
        <v>269.79297703000009</v>
      </c>
      <c r="C39" s="23">
        <v>154.56067586999995</v>
      </c>
      <c r="D39" s="23">
        <v>0.11101999999999999</v>
      </c>
      <c r="E39" s="23">
        <v>467.4767058000001</v>
      </c>
      <c r="F39" s="23">
        <v>3</v>
      </c>
      <c r="G39" s="23">
        <v>130.33015838</v>
      </c>
      <c r="H39" s="23">
        <v>450.14240208999996</v>
      </c>
      <c r="I39" s="23">
        <v>199.10027031000001</v>
      </c>
      <c r="J39" s="24">
        <v>0</v>
      </c>
    </row>
    <row r="40" spans="1:10" ht="13" thickTop="1" x14ac:dyDescent="0.25"/>
    <row r="42" spans="1:10" ht="20" x14ac:dyDescent="0.4">
      <c r="A42" s="5" t="s">
        <v>26</v>
      </c>
    </row>
    <row r="43" spans="1:10" x14ac:dyDescent="0.25">
      <c r="A43" s="3"/>
      <c r="B43" s="3"/>
      <c r="C43" s="3"/>
      <c r="D43" s="3"/>
      <c r="E43" s="3"/>
    </row>
    <row r="44" spans="1:10" ht="25.4" customHeight="1" x14ac:dyDescent="0.25">
      <c r="A44" s="25" t="s">
        <v>26</v>
      </c>
      <c r="B44" s="26">
        <f>F30</f>
        <v>1180.6766089399998</v>
      </c>
    </row>
    <row r="45" spans="1:10" ht="25.4" customHeight="1" thickBot="1" x14ac:dyDescent="0.3">
      <c r="A45" s="21" t="s">
        <v>27</v>
      </c>
      <c r="B45" s="27">
        <f>G30</f>
        <v>3.9127804599999996</v>
      </c>
    </row>
    <row r="46" spans="1:10" ht="13" thickTop="1" x14ac:dyDescent="0.25"/>
  </sheetData>
  <sheetProtection algorithmName="SHA-512" hashValue="hYtgAuMTPDRn4NU+pPACSEEL5HwSQcyF2DPI5WNeJm1l4JxPakw7g4/VcJgm5l7b903dMxZNwse4u2TjJmmnnw==" saltValue="oQwlnGEoUBU5934Fe8+I/A==" spinCount="100000" sheet="1" objects="1" scenarios="1"/>
  <printOptions horizontalCentered="1" verticalCentered="1"/>
  <pageMargins left="0" right="0" top="0" bottom="0" header="0" footer="0"/>
  <pageSetup paperSize="9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5</vt:i4>
      </vt:variant>
      <vt:variant>
        <vt:lpstr>Intervals amb nom</vt:lpstr>
      </vt:variant>
      <vt:variant>
        <vt:i4>12</vt:i4>
      </vt:variant>
    </vt:vector>
  </HeadingPairs>
  <TitlesOfParts>
    <vt:vector size="17" baseType="lpstr">
      <vt:lpstr>Diba</vt:lpstr>
      <vt:lpstr>DibaAltres</vt:lpstr>
      <vt:lpstr>GrIngressos</vt:lpstr>
      <vt:lpstr>GrDespeses</vt:lpstr>
      <vt:lpstr>CGrafics</vt:lpstr>
      <vt:lpstr>GrDespeses!_12Àrea_d_impressió</vt:lpstr>
      <vt:lpstr>GrIngressos!_17Àrea_d_impressió</vt:lpstr>
      <vt:lpstr>Diba!_6Àrea_d_impressió</vt:lpstr>
      <vt:lpstr>DibaAltres!_7Àrea_d_impressió</vt:lpstr>
      <vt:lpstr>Diba!Àrea_d'impressió</vt:lpstr>
      <vt:lpstr>DibaAltres!Àrea_d'impressió</vt:lpstr>
      <vt:lpstr>GrDespeses!Àrea_d'impressió</vt:lpstr>
      <vt:lpstr>GrIngressos!Àrea_d'impressió</vt:lpstr>
      <vt:lpstr>pagdiba</vt:lpstr>
      <vt:lpstr>pagdibaaltres</vt:lpstr>
      <vt:lpstr>paggrdespeses</vt:lpstr>
      <vt:lpstr>paggringressos</vt:lpstr>
    </vt:vector>
  </TitlesOfParts>
  <Company>Diputació de Barcelona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SANZ HERRERO, SUSANA</dc:creator>
  <cp:lastModifiedBy>SANZ HERRERO, SUSANA</cp:lastModifiedBy>
  <dcterms:created xsi:type="dcterms:W3CDTF">2024-02-07T09:15:38Z</dcterms:created>
  <dcterms:modified xsi:type="dcterms:W3CDTF">2024-02-07T09:31:12Z</dcterms:modified>
</cp:coreProperties>
</file>