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F7D826B8-88B3-4E90-B6DC-22CF307D0907}" xr6:coauthVersionLast="47" xr6:coauthVersionMax="47" xr10:uidLastSave="{00000000-0000-0000-0000-000000000000}"/>
  <bookViews>
    <workbookView xWindow="-120" yWindow="-120" windowWidth="29040" windowHeight="15840" xr2:uid="{B421FE35-816A-46B6-95DD-7092CB1C6D89}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externalReferences>
    <externalReference r:id="rId6"/>
  </externalReference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5" l="1"/>
  <c r="B59" i="5"/>
  <c r="B47" i="5"/>
  <c r="H44" i="5"/>
  <c r="E44" i="5"/>
  <c r="K43" i="5"/>
  <c r="G44" i="5"/>
  <c r="I44" i="5"/>
  <c r="K42" i="5"/>
  <c r="D44" i="5"/>
  <c r="E41" i="5"/>
  <c r="K40" i="5"/>
  <c r="D41" i="5"/>
  <c r="I41" i="5"/>
  <c r="H41" i="5"/>
  <c r="G41" i="5"/>
  <c r="F41" i="5"/>
  <c r="G38" i="5"/>
  <c r="K37" i="5"/>
  <c r="K36" i="5"/>
  <c r="K35" i="5"/>
  <c r="I38" i="5"/>
  <c r="F38" i="5"/>
  <c r="K33" i="5"/>
  <c r="H38" i="5"/>
  <c r="E38" i="5"/>
  <c r="D38" i="5"/>
  <c r="H22" i="5"/>
  <c r="H56" i="5" s="1"/>
  <c r="K21" i="5"/>
  <c r="I22" i="5"/>
  <c r="G22" i="5"/>
  <c r="F22" i="5"/>
  <c r="E22" i="5"/>
  <c r="D22" i="5"/>
  <c r="D56" i="5" s="1"/>
  <c r="H19" i="5"/>
  <c r="E19" i="5"/>
  <c r="E55" i="5" s="1"/>
  <c r="G19" i="5"/>
  <c r="K18" i="5"/>
  <c r="I19" i="5"/>
  <c r="I55" i="5" s="1"/>
  <c r="K17" i="5"/>
  <c r="D19" i="5"/>
  <c r="D55" i="5" s="1"/>
  <c r="K15" i="5"/>
  <c r="D16" i="5"/>
  <c r="K14" i="5"/>
  <c r="K13" i="5"/>
  <c r="K12" i="5"/>
  <c r="I16" i="5"/>
  <c r="H16" i="5"/>
  <c r="G16" i="5"/>
  <c r="K11" i="5"/>
  <c r="E16" i="5"/>
  <c r="K7" i="5"/>
  <c r="K70" i="4"/>
  <c r="B25" i="4"/>
  <c r="H22" i="4"/>
  <c r="K21" i="4"/>
  <c r="E22" i="4"/>
  <c r="I22" i="4"/>
  <c r="G22" i="4"/>
  <c r="F22" i="4"/>
  <c r="D22" i="4"/>
  <c r="I19" i="4"/>
  <c r="H19" i="4"/>
  <c r="E19" i="4"/>
  <c r="K18" i="4"/>
  <c r="G19" i="4"/>
  <c r="F19" i="4"/>
  <c r="D19" i="4"/>
  <c r="K19" i="4" s="1"/>
  <c r="K15" i="4"/>
  <c r="K14" i="4"/>
  <c r="K13" i="4"/>
  <c r="G16" i="4"/>
  <c r="G25" i="4" s="1"/>
  <c r="F16" i="4"/>
  <c r="K11" i="4"/>
  <c r="I16" i="4"/>
  <c r="H16" i="4"/>
  <c r="E16" i="4"/>
  <c r="D16" i="4"/>
  <c r="K7" i="4"/>
  <c r="L84" i="3"/>
  <c r="L84" i="2"/>
  <c r="B45" i="1"/>
  <c r="B44" i="1"/>
  <c r="B24" i="1"/>
  <c r="B23" i="1"/>
  <c r="K22" i="4" l="1"/>
  <c r="F25" i="4"/>
  <c r="I25" i="4"/>
  <c r="H25" i="4"/>
  <c r="I56" i="5"/>
  <c r="D47" i="5"/>
  <c r="G56" i="5"/>
  <c r="E47" i="5"/>
  <c r="E56" i="5"/>
  <c r="G47" i="5"/>
  <c r="H47" i="5"/>
  <c r="K41" i="5"/>
  <c r="H55" i="5"/>
  <c r="H25" i="5"/>
  <c r="H54" i="5"/>
  <c r="I25" i="5"/>
  <c r="I54" i="5"/>
  <c r="E25" i="4"/>
  <c r="D25" i="4"/>
  <c r="K25" i="4" s="1"/>
  <c r="K16" i="4"/>
  <c r="K22" i="5"/>
  <c r="I47" i="5"/>
  <c r="G25" i="5"/>
  <c r="G54" i="5"/>
  <c r="E54" i="5"/>
  <c r="E25" i="5"/>
  <c r="E59" i="5" s="1"/>
  <c r="D54" i="5"/>
  <c r="D25" i="5"/>
  <c r="G55" i="5"/>
  <c r="K38" i="5"/>
  <c r="F19" i="5"/>
  <c r="F44" i="5"/>
  <c r="K44" i="5" s="1"/>
  <c r="K39" i="5"/>
  <c r="K12" i="4"/>
  <c r="K20" i="4"/>
  <c r="F16" i="5"/>
  <c r="K20" i="5"/>
  <c r="K17" i="4"/>
  <c r="K34" i="5"/>
  <c r="G59" i="5" l="1"/>
  <c r="I59" i="5"/>
  <c r="H59" i="5"/>
  <c r="D59" i="5"/>
  <c r="F56" i="5"/>
  <c r="F47" i="5"/>
  <c r="K47" i="5" s="1"/>
  <c r="F55" i="5"/>
  <c r="K19" i="5"/>
  <c r="F25" i="5"/>
  <c r="F54" i="5"/>
  <c r="K16" i="5"/>
  <c r="F59" i="5" l="1"/>
  <c r="K25" i="5"/>
</calcChain>
</file>

<file path=xl/sharedStrings.xml><?xml version="1.0" encoding="utf-8"?>
<sst xmlns="http://schemas.openxmlformats.org/spreadsheetml/2006/main" count="141" uniqueCount="83">
  <si>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</si>
  <si>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</si>
  <si>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</si>
  <si>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</si>
  <si>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</si>
  <si>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</si>
  <si>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</si>
  <si>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</si>
  <si>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</si>
  <si>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</si>
  <si>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</si>
  <si>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</si>
  <si>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</si>
  <si>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</si>
  <si>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</si>
  <si>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</si>
  <si>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</si>
  <si>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</si>
  <si>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</si>
  <si>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</si>
  <si>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</si>
  <si>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</si>
  <si>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</si>
  <si>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</si>
  <si>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</si>
  <si>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</si>
  <si>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</si>
  <si>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</si>
  <si>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</si>
  <si>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</si>
  <si>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</si>
  <si>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</si>
  <si>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</si>
  <si>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</si>
  <si>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</si>
  <si>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</si>
  <si>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</si>
  <si>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</si>
  <si>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</si>
  <si>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</si>
  <si>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</si>
  <si>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</si>
  <si>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</si>
  <si>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</si>
  <si>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</si>
  <si>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</si>
  <si>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</si>
  <si>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</si>
  <si>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</si>
  <si>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</si>
  <si>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</si>
  <si>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</si>
  <si>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</si>
  <si>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</si>
  <si>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</si>
  <si>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</si>
  <si>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</si>
  <si>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</si>
  <si>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</si>
  <si>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</si>
  <si>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</si>
  <si>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</si>
  <si>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</si>
  <si>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</si>
  <si>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</si>
  <si>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</si>
  <si>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</si>
  <si>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</si>
  <si>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</si>
  <si>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</si>
  <si>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</si>
  <si>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</si>
  <si>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</si>
  <si>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</si>
  <si>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</si>
  <si>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</si>
  <si>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</si>
  <si>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</si>
  <si>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</si>
  <si>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</si>
  <si>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</si>
  <si>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31 de març de 2024</t>
  </si>
  <si>
    <t>estat d'execució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</si>
</sst>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1.243,78</c:v>
                  </c:pt>
                  <c:pt idx="1">
                    <c:v>1.535,82</c:v>
                  </c:pt>
                  <c:pt idx="2">
                    <c:v>973,30</c:v>
                  </c:pt>
                  <c:pt idx="3">
                    <c:v>351,44</c:v>
                  </c:pt>
                  <c:pt idx="4">
                    <c:v>290,32</c:v>
                  </c:pt>
                  <c:pt idx="5">
                    <c:v>61,11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1243.7760000000001</c:v>
                </c:pt>
                <c:pt idx="1">
                  <c:v>1535.82337706</c:v>
                </c:pt>
                <c:pt idx="2">
                  <c:v>973.30425190999983</c:v>
                </c:pt>
                <c:pt idx="3">
                  <c:v>351.43511775000002</c:v>
                </c:pt>
                <c:pt idx="4">
                  <c:v>290.32216285999993</c:v>
                </c:pt>
                <c:pt idx="5">
                  <c:v>61.112954889999997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8-483D-BCFF-59266C11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54.275546789999936</c:v>
                </c:pt>
                <c:pt idx="1">
                  <c:v>104.10301346999999</c:v>
                </c:pt>
                <c:pt idx="2">
                  <c:v>1.0674E-4</c:v>
                </c:pt>
                <c:pt idx="3">
                  <c:v>276.99547679999995</c:v>
                </c:pt>
                <c:pt idx="4">
                  <c:v>0</c:v>
                </c:pt>
                <c:pt idx="5">
                  <c:v>72.097847979999983</c:v>
                </c:pt>
                <c:pt idx="6">
                  <c:v>281.04847481999991</c:v>
                </c:pt>
                <c:pt idx="7">
                  <c:v>184.78378531000004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D-4B47-85D9-9BB99CDFCFDE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280.46723504999983</c:v>
                </c:pt>
                <c:pt idx="1">
                  <c:v>160.90449564000005</c:v>
                </c:pt>
                <c:pt idx="2">
                  <c:v>0.111</c:v>
                </c:pt>
                <c:pt idx="3">
                  <c:v>403.13597446999989</c:v>
                </c:pt>
                <c:pt idx="4">
                  <c:v>4</c:v>
                </c:pt>
                <c:pt idx="5">
                  <c:v>123.86978384999998</c:v>
                </c:pt>
                <c:pt idx="6">
                  <c:v>363.98903953000001</c:v>
                </c:pt>
                <c:pt idx="7">
                  <c:v>199.34584852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D-4B47-85D9-9BB99CDFC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8-4058-BDFD-276EA3453D5E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08-4058-BDFD-276EA3453D5E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8-4058-BDFD-276EA3453D5E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8-4058-BDFD-276EA3453D5E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290.32216285999993</c:v>
                </c:pt>
                <c:pt idx="1">
                  <c:v>61.112954889999997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8-4058-BDFD-276EA3453D5E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1.243,78</c:v>
                  </c:pt>
                  <c:pt idx="1">
                    <c:v>1.535,82</c:v>
                  </c:pt>
                  <c:pt idx="2">
                    <c:v>227,89</c:v>
                  </c:pt>
                  <c:pt idx="3">
                    <c:v>225,68</c:v>
                  </c:pt>
                  <c:pt idx="4">
                    <c:v>2,22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1243.7760000000001</c:v>
                </c:pt>
                <c:pt idx="1">
                  <c:v>1535.82337706</c:v>
                </c:pt>
                <c:pt idx="2">
                  <c:v>227.89482545999994</c:v>
                </c:pt>
                <c:pt idx="3">
                  <c:v>225.67843972</c:v>
                </c:pt>
                <c:pt idx="4">
                  <c:v>2.2163857400000002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F-438D-9CF7-AC28A21CC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39.185194009999996</c:v>
                </c:pt>
                <c:pt idx="1">
                  <c:v>23.970968849999998</c:v>
                </c:pt>
                <c:pt idx="2">
                  <c:v>2.1228365199999999</c:v>
                </c:pt>
                <c:pt idx="3">
                  <c:v>155.55974795999998</c:v>
                </c:pt>
                <c:pt idx="4">
                  <c:v>5.8211607300000008</c:v>
                </c:pt>
                <c:pt idx="5">
                  <c:v>0.32102451999999998</c:v>
                </c:pt>
                <c:pt idx="6">
                  <c:v>0.44040514000000003</c:v>
                </c:pt>
                <c:pt idx="7">
                  <c:v>0.47348773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0-49BE-A1E2-2B903E541E8E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176.46899999999999</c:v>
                </c:pt>
                <c:pt idx="1">
                  <c:v>99.520499999999998</c:v>
                </c:pt>
                <c:pt idx="2">
                  <c:v>5.1070000000000002</c:v>
                </c:pt>
                <c:pt idx="3">
                  <c:v>783.66647938999995</c:v>
                </c:pt>
                <c:pt idx="4">
                  <c:v>11.193099999999999</c:v>
                </c:pt>
                <c:pt idx="5">
                  <c:v>0</c:v>
                </c:pt>
                <c:pt idx="6">
                  <c:v>4.4288999999999996</c:v>
                </c:pt>
                <c:pt idx="7">
                  <c:v>455.43839766999997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0-49BE-A1E2-2B903E54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F1-4187-9185-CD7B7D0FBB2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F1-4187-9185-CD7B7D0FBB2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1-4187-9185-CD7B7D0FBB2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1-4187-9185-CD7B7D0FBB2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225.67843972</c:v>
                </c:pt>
                <c:pt idx="1">
                  <c:v>2.2163857400000002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1-4187-9185-CD7B7D0FBB2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A3B0C5DE-B212-4C25-83E7-6F03A2E6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8560C34-9D30-4282-91F7-C854A3C64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F0A5B607-051A-422E-ABCA-A4FE1EA92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13EAF1F6-5FDF-423B-B93C-33096958F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FAC34D6D-A4BC-4A58-BF69-1FD066A09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994F84D0-B146-4FEC-88C7-929511D236F5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BE1ED97E-C3FA-4B23-98D7-831CCDAE89A0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AEDE013C-9620-4F83-ACC9-0B2DB6E4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31B6C81F-39DE-4978-AA9C-2358CA206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1991C866-CB7C-40B8-BDB4-F95E4B136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21AD845B-42F4-4B07-951D-17F9205C3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74E76328-E4E9-4E49-BEAF-73BB572A06AD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D65573A0-FDB7-4E1D-BDE1-943717F42770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6E041767-2B9C-472B-A0C3-572A4C28B43E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5413C162-46B3-4403-AD1E-A938C9CB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C9EC958-C103-4E7D-9B0D-D8102B10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Estats2024.xlsm" TargetMode="External"/><Relationship Id="rId1" Type="http://schemas.openxmlformats.org/officeDocument/2006/relationships/externalLinkPath" Target="/SCO/Dades/Tec1/Comptabilitat/CPressupostaria/Estats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31 de maig de 2024</v>
          </cell>
        </row>
        <row r="19">
          <cell r="C19">
            <v>45443</v>
          </cell>
        </row>
        <row r="20">
          <cell r="C20">
            <v>31</v>
          </cell>
        </row>
        <row r="21">
          <cell r="C21">
            <v>5</v>
          </cell>
        </row>
        <row r="22">
          <cell r="C22">
            <v>2024</v>
          </cell>
        </row>
        <row r="23">
          <cell r="C23" t="str">
            <v>extret el 4/6/2024</v>
          </cell>
        </row>
        <row r="24">
          <cell r="C24">
            <v>45447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366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29</v>
          </cell>
          <cell r="G9">
            <v>60</v>
          </cell>
          <cell r="H9">
            <v>335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91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121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152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182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213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244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274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305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335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366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2023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estat d'execució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estat d'execució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estat d'execució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45443</v>
          </cell>
          <cell r="E4">
            <v>45447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7B3B-CE60-4284-B7C3-235D1AFCAA38}">
  <sheetPr codeName="Hoja36"/>
  <dimension ref="A1:K68"/>
  <sheetViews>
    <sheetView showGridLines="0" tabSelected="1" zoomScale="80" zoomScaleNormal="80" workbookViewId="0">
      <pane ySplit="1" topLeftCell="A2" activePane="bottomLeft" state="frozen"/>
      <selection activeCell="K84" sqref="K84"/>
      <selection pane="bottomLeft" activeCell="Q8" sqref="Q8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H8" s="45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66</v>
      </c>
      <c r="D11" s="69">
        <v>176469000</v>
      </c>
      <c r="E11" s="56">
        <v>0</v>
      </c>
      <c r="F11" s="57">
        <v>176469000</v>
      </c>
      <c r="G11" s="99">
        <v>39185194.009999998</v>
      </c>
      <c r="H11" s="56">
        <v>38972726.170000002</v>
      </c>
      <c r="I11" s="100">
        <v>212467.84</v>
      </c>
      <c r="J11" s="59"/>
      <c r="K11" s="60">
        <f t="shared" ref="K11:K22" si="0">IF(F11=0,0,G11/F11)</f>
        <v>0.22205143118621401</v>
      </c>
    </row>
    <row r="12" spans="1:11" ht="16.5" x14ac:dyDescent="0.3">
      <c r="A12" s="53">
        <v>2</v>
      </c>
      <c r="B12" s="54" t="s">
        <v>67</v>
      </c>
      <c r="D12" s="55">
        <v>99520500</v>
      </c>
      <c r="E12" s="56">
        <v>0</v>
      </c>
      <c r="F12" s="61">
        <v>99520500</v>
      </c>
      <c r="G12" s="101">
        <v>23970968.849999998</v>
      </c>
      <c r="H12" s="56">
        <v>23970968.849999998</v>
      </c>
      <c r="I12" s="100">
        <v>0</v>
      </c>
      <c r="J12" s="59"/>
      <c r="K12" s="60">
        <f t="shared" si="0"/>
        <v>0.24086463442205372</v>
      </c>
    </row>
    <row r="13" spans="1:11" ht="16.5" x14ac:dyDescent="0.3">
      <c r="A13" s="53">
        <v>3</v>
      </c>
      <c r="B13" s="54" t="s">
        <v>68</v>
      </c>
      <c r="D13" s="55">
        <v>5107000</v>
      </c>
      <c r="E13" s="56">
        <v>0</v>
      </c>
      <c r="F13" s="61">
        <v>5107000</v>
      </c>
      <c r="G13" s="101">
        <v>2122836.52</v>
      </c>
      <c r="H13" s="56">
        <v>1040465.4399999997</v>
      </c>
      <c r="I13" s="100">
        <v>1082371.0799999998</v>
      </c>
      <c r="J13" s="59"/>
      <c r="K13" s="60">
        <f t="shared" si="0"/>
        <v>0.41567192480908555</v>
      </c>
    </row>
    <row r="14" spans="1:11" ht="16.5" x14ac:dyDescent="0.3">
      <c r="A14" s="53">
        <v>4</v>
      </c>
      <c r="B14" s="54" t="s">
        <v>49</v>
      </c>
      <c r="D14" s="55">
        <v>761707500</v>
      </c>
      <c r="E14" s="56">
        <v>21958979.390000001</v>
      </c>
      <c r="F14" s="61">
        <v>783666479.38999999</v>
      </c>
      <c r="G14" s="101">
        <v>155559747.95999998</v>
      </c>
      <c r="H14" s="56">
        <v>155204732.13</v>
      </c>
      <c r="I14" s="100">
        <v>355015.82999999996</v>
      </c>
      <c r="J14" s="59"/>
      <c r="K14" s="60">
        <f t="shared" si="0"/>
        <v>0.19850249060172448</v>
      </c>
    </row>
    <row r="15" spans="1:11" ht="17.25" thickBot="1" x14ac:dyDescent="0.35">
      <c r="A15" s="70">
        <v>5</v>
      </c>
      <c r="B15" s="71" t="s">
        <v>69</v>
      </c>
      <c r="D15" s="72">
        <v>11193100</v>
      </c>
      <c r="E15" s="102">
        <v>0</v>
      </c>
      <c r="F15" s="103">
        <v>11193100</v>
      </c>
      <c r="G15" s="104">
        <v>5821160.7300000004</v>
      </c>
      <c r="H15" s="102">
        <v>5612161.96</v>
      </c>
      <c r="I15" s="105">
        <v>208998.77000000002</v>
      </c>
      <c r="J15" s="59"/>
      <c r="K15" s="60">
        <f t="shared" si="0"/>
        <v>0.5200668921031707</v>
      </c>
    </row>
    <row r="16" spans="1:11" ht="17.25" thickBot="1" x14ac:dyDescent="0.35">
      <c r="A16" s="63"/>
      <c r="B16" s="64" t="s">
        <v>70</v>
      </c>
      <c r="C16" s="65"/>
      <c r="D16" s="66">
        <f t="shared" ref="D16:I16" si="1">SUM(D11:D15)</f>
        <v>1053997100</v>
      </c>
      <c r="E16" s="66">
        <f t="shared" si="1"/>
        <v>21958979.390000001</v>
      </c>
      <c r="F16" s="106">
        <f t="shared" si="1"/>
        <v>1075956079.3899999</v>
      </c>
      <c r="G16" s="66">
        <f>SUM(G11:G15)</f>
        <v>226659908.06999996</v>
      </c>
      <c r="H16" s="66">
        <f>SUM(H11:H15)</f>
        <v>224801054.54999998</v>
      </c>
      <c r="I16" s="66">
        <f t="shared" si="1"/>
        <v>1858853.52</v>
      </c>
      <c r="J16" s="67"/>
      <c r="K16" s="68">
        <f t="shared" si="0"/>
        <v>0.21065907095250769</v>
      </c>
    </row>
    <row r="17" spans="1:11" ht="28.35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321024.51999999996</v>
      </c>
      <c r="H17" s="56">
        <v>168224.27</v>
      </c>
      <c r="I17" s="100">
        <v>152800.25</v>
      </c>
      <c r="J17" s="59"/>
      <c r="K17" s="60">
        <f t="shared" si="0"/>
        <v>0</v>
      </c>
    </row>
    <row r="18" spans="1:11" ht="17.25" thickBot="1" x14ac:dyDescent="0.35">
      <c r="A18" s="70">
        <v>7</v>
      </c>
      <c r="B18" s="71" t="s">
        <v>53</v>
      </c>
      <c r="D18" s="72">
        <v>4428900</v>
      </c>
      <c r="E18" s="73">
        <v>0</v>
      </c>
      <c r="F18" s="74">
        <v>4428900</v>
      </c>
      <c r="G18" s="107">
        <v>440405.14</v>
      </c>
      <c r="H18" s="73">
        <v>243200.79</v>
      </c>
      <c r="I18" s="108">
        <v>197204.35</v>
      </c>
      <c r="J18" s="59"/>
      <c r="K18" s="60">
        <f t="shared" si="0"/>
        <v>9.9438944207365265E-2</v>
      </c>
    </row>
    <row r="19" spans="1:11" ht="17.25" thickBot="1" x14ac:dyDescent="0.35">
      <c r="A19" s="63"/>
      <c r="B19" s="64" t="s">
        <v>72</v>
      </c>
      <c r="C19" s="65"/>
      <c r="D19" s="66">
        <f t="shared" ref="D19:I19" si="2">D17+D18</f>
        <v>4428900</v>
      </c>
      <c r="E19" s="66">
        <f t="shared" si="2"/>
        <v>0</v>
      </c>
      <c r="F19" s="106">
        <f t="shared" si="2"/>
        <v>4428900</v>
      </c>
      <c r="G19" s="66">
        <f>G17+G18</f>
        <v>761429.65999999992</v>
      </c>
      <c r="H19" s="66">
        <f>H17+H18</f>
        <v>411425.06</v>
      </c>
      <c r="I19" s="66">
        <f t="shared" si="2"/>
        <v>350004.6</v>
      </c>
      <c r="J19" s="67"/>
      <c r="K19" s="68">
        <f t="shared" si="0"/>
        <v>0.17192297410192145</v>
      </c>
    </row>
    <row r="20" spans="1:11" ht="28.35" customHeight="1" x14ac:dyDescent="0.3">
      <c r="A20" s="53">
        <v>8</v>
      </c>
      <c r="B20" s="54" t="s">
        <v>55</v>
      </c>
      <c r="D20" s="69">
        <v>185350000</v>
      </c>
      <c r="E20" s="56">
        <v>270088397.66999996</v>
      </c>
      <c r="F20" s="61">
        <v>455438397.66999996</v>
      </c>
      <c r="G20" s="101">
        <v>473487.73</v>
      </c>
      <c r="H20" s="56">
        <v>465960.11</v>
      </c>
      <c r="I20" s="100">
        <v>7527.62</v>
      </c>
      <c r="J20" s="59"/>
      <c r="K20" s="60">
        <f t="shared" si="0"/>
        <v>1.0396306776555063E-3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73</v>
      </c>
      <c r="C22" s="65"/>
      <c r="D22" s="66">
        <f t="shared" ref="D22:I22" si="3">D20+D21</f>
        <v>185350000</v>
      </c>
      <c r="E22" s="66">
        <f t="shared" si="3"/>
        <v>270088397.66999996</v>
      </c>
      <c r="F22" s="106">
        <f t="shared" si="3"/>
        <v>455438397.66999996</v>
      </c>
      <c r="G22" s="66">
        <f>G20+G21</f>
        <v>473487.73</v>
      </c>
      <c r="H22" s="66">
        <f>H20+H21</f>
        <v>465960.11</v>
      </c>
      <c r="I22" s="66">
        <f t="shared" si="3"/>
        <v>7527.62</v>
      </c>
      <c r="J22" s="67"/>
      <c r="K22" s="68">
        <f t="shared" si="0"/>
        <v>1.0396306776555063E-3</v>
      </c>
    </row>
    <row r="23" spans="1:11" ht="16.5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">
        <v>74</v>
      </c>
      <c r="D25" s="84">
        <f t="shared" ref="D25:I25" si="4">D16+D19+D22</f>
        <v>1243776000</v>
      </c>
      <c r="E25" s="84">
        <f t="shared" si="4"/>
        <v>292047377.05999994</v>
      </c>
      <c r="F25" s="84">
        <f t="shared" si="4"/>
        <v>1535823377.0599999</v>
      </c>
      <c r="G25" s="84">
        <f t="shared" si="4"/>
        <v>227894825.45999995</v>
      </c>
      <c r="H25" s="84">
        <f t="shared" si="4"/>
        <v>225678439.72</v>
      </c>
      <c r="I25" s="84">
        <f t="shared" si="4"/>
        <v>2216385.7400000002</v>
      </c>
      <c r="J25" s="85"/>
      <c r="K25" s="86">
        <f>IF(F25=0,0,G25/F25)</f>
        <v>0.14838608974441778</v>
      </c>
    </row>
    <row r="26" spans="1:11" x14ac:dyDescent="0.2">
      <c r="F26" t="s">
        <v>29</v>
      </c>
    </row>
    <row r="29" spans="1:11" ht="33.75" x14ac:dyDescent="0.5">
      <c r="A29" s="44" t="s">
        <v>14</v>
      </c>
      <c r="I29" s="45"/>
      <c r="J29" s="45"/>
      <c r="K29" s="45"/>
    </row>
    <row r="30" spans="1:11" ht="20.100000000000001" customHeight="1" thickBot="1" x14ac:dyDescent="0.55000000000000004">
      <c r="A30" s="44"/>
      <c r="I30" s="45"/>
      <c r="J30" s="45"/>
      <c r="K30" s="45"/>
    </row>
    <row r="31" spans="1:11" ht="40.35" customHeight="1" x14ac:dyDescent="0.2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00000000000001" customHeight="1" thickBot="1" x14ac:dyDescent="0.25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35" customHeight="1" x14ac:dyDescent="0.3">
      <c r="A33" s="53">
        <v>1</v>
      </c>
      <c r="B33" s="54" t="s">
        <v>46</v>
      </c>
      <c r="D33" s="55">
        <v>280219999.99999988</v>
      </c>
      <c r="E33" s="56">
        <v>247235.05</v>
      </c>
      <c r="F33" s="57">
        <v>280467235.04999983</v>
      </c>
      <c r="G33" s="99">
        <v>53769451.479999937</v>
      </c>
      <c r="H33" s="56">
        <v>53769451.479999937</v>
      </c>
      <c r="I33" s="58">
        <v>0</v>
      </c>
      <c r="J33" s="59"/>
      <c r="K33" s="60">
        <f t="shared" ref="K33:K44" si="5">IF(F33=0,0,G33/F33)</f>
        <v>0.19171384304628053</v>
      </c>
    </row>
    <row r="34" spans="1:11" ht="16.5" x14ac:dyDescent="0.3">
      <c r="A34" s="53">
        <v>2</v>
      </c>
      <c r="B34" s="54" t="s">
        <v>47</v>
      </c>
      <c r="D34" s="55">
        <v>139720000</v>
      </c>
      <c r="E34" s="56">
        <v>21184495.640000001</v>
      </c>
      <c r="F34" s="61">
        <v>160904495.64000005</v>
      </c>
      <c r="G34" s="101">
        <v>21462116.409999989</v>
      </c>
      <c r="H34" s="56">
        <v>21289979.659999985</v>
      </c>
      <c r="I34" s="62">
        <v>172136.75</v>
      </c>
      <c r="J34" s="59"/>
      <c r="K34" s="60">
        <f t="shared" si="5"/>
        <v>0.13338419367733698</v>
      </c>
    </row>
    <row r="35" spans="1:11" ht="16.5" x14ac:dyDescent="0.3">
      <c r="A35" s="53">
        <v>3</v>
      </c>
      <c r="B35" s="54" t="s">
        <v>48</v>
      </c>
      <c r="D35" s="55">
        <v>111000</v>
      </c>
      <c r="E35" s="56">
        <v>0</v>
      </c>
      <c r="F35" s="61">
        <v>111000</v>
      </c>
      <c r="G35" s="101">
        <v>106.74</v>
      </c>
      <c r="H35" s="56">
        <v>20</v>
      </c>
      <c r="I35" s="62">
        <v>86.74</v>
      </c>
      <c r="J35" s="59"/>
      <c r="K35" s="60">
        <f t="shared" si="5"/>
        <v>9.6162162162162154E-4</v>
      </c>
    </row>
    <row r="36" spans="1:11" ht="16.5" x14ac:dyDescent="0.3">
      <c r="A36" s="53">
        <v>4</v>
      </c>
      <c r="B36" s="54" t="s">
        <v>49</v>
      </c>
      <c r="D36" s="55">
        <v>313582000</v>
      </c>
      <c r="E36" s="56">
        <v>89553974.469999984</v>
      </c>
      <c r="F36" s="61">
        <v>403135974.46999991</v>
      </c>
      <c r="G36" s="101">
        <v>58091532.610000014</v>
      </c>
      <c r="H36" s="56">
        <v>49935621.710000016</v>
      </c>
      <c r="I36" s="62">
        <v>8155910.8999999994</v>
      </c>
      <c r="J36" s="59"/>
      <c r="K36" s="60">
        <f t="shared" si="5"/>
        <v>0.14409910374873527</v>
      </c>
    </row>
    <row r="37" spans="1:11" ht="17.2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7.25" thickBot="1" x14ac:dyDescent="0.35">
      <c r="A38" s="63"/>
      <c r="B38" s="64" t="s">
        <v>51</v>
      </c>
      <c r="C38" s="65"/>
      <c r="D38" s="66">
        <f t="shared" ref="D38:I38" si="6">SUM(D33:D37)</f>
        <v>737632999.99999988</v>
      </c>
      <c r="E38" s="66">
        <f t="shared" si="6"/>
        <v>110985705.15999998</v>
      </c>
      <c r="F38" s="106">
        <f t="shared" si="6"/>
        <v>848618705.15999985</v>
      </c>
      <c r="G38" s="66">
        <f t="shared" si="6"/>
        <v>133323207.23999994</v>
      </c>
      <c r="H38" s="66">
        <f t="shared" si="6"/>
        <v>124995072.84999993</v>
      </c>
      <c r="I38" s="66">
        <f t="shared" si="6"/>
        <v>8328134.3899999997</v>
      </c>
      <c r="J38" s="67"/>
      <c r="K38" s="68">
        <f t="shared" si="5"/>
        <v>0.15710613780880894</v>
      </c>
    </row>
    <row r="39" spans="1:11" ht="28.35" customHeight="1" x14ac:dyDescent="0.3">
      <c r="A39" s="53">
        <v>6</v>
      </c>
      <c r="B39" s="54" t="s">
        <v>52</v>
      </c>
      <c r="D39" s="69">
        <v>99877000</v>
      </c>
      <c r="E39" s="56">
        <v>23992783.850000001</v>
      </c>
      <c r="F39" s="61">
        <v>123869783.84999998</v>
      </c>
      <c r="G39" s="101">
        <v>11771851.730000002</v>
      </c>
      <c r="H39" s="56">
        <v>11741902.270000001</v>
      </c>
      <c r="I39" s="58">
        <v>29949.46</v>
      </c>
      <c r="J39" s="59"/>
      <c r="K39" s="60">
        <f t="shared" si="5"/>
        <v>9.5034086313213542E-2</v>
      </c>
    </row>
    <row r="40" spans="1:11" ht="17.25" thickBot="1" x14ac:dyDescent="0.35">
      <c r="A40" s="70">
        <v>7</v>
      </c>
      <c r="B40" s="71" t="s">
        <v>53</v>
      </c>
      <c r="D40" s="72">
        <v>211731000</v>
      </c>
      <c r="E40" s="73">
        <v>152258039.52999994</v>
      </c>
      <c r="F40" s="74">
        <v>363989039.53000003</v>
      </c>
      <c r="G40" s="107">
        <v>34861605.750000015</v>
      </c>
      <c r="H40" s="73">
        <v>32106734.710000016</v>
      </c>
      <c r="I40" s="75">
        <v>2754871.04</v>
      </c>
      <c r="J40" s="59"/>
      <c r="K40" s="60">
        <f t="shared" si="5"/>
        <v>9.5776526114673619E-2</v>
      </c>
    </row>
    <row r="41" spans="1:11" ht="17.25" thickBot="1" x14ac:dyDescent="0.35">
      <c r="A41" s="63"/>
      <c r="B41" s="64" t="s">
        <v>54</v>
      </c>
      <c r="C41" s="65"/>
      <c r="D41" s="66">
        <f t="shared" ref="D41:I41" si="7">D39+D40</f>
        <v>311608000</v>
      </c>
      <c r="E41" s="66">
        <f t="shared" si="7"/>
        <v>176250823.37999994</v>
      </c>
      <c r="F41" s="106">
        <f t="shared" si="7"/>
        <v>487858823.38</v>
      </c>
      <c r="G41" s="66">
        <f t="shared" si="7"/>
        <v>46633457.480000019</v>
      </c>
      <c r="H41" s="66">
        <f t="shared" si="7"/>
        <v>43848636.980000019</v>
      </c>
      <c r="I41" s="66">
        <f t="shared" si="7"/>
        <v>2784820.5</v>
      </c>
      <c r="J41" s="67"/>
      <c r="K41" s="68">
        <f t="shared" si="5"/>
        <v>9.5588016953167973E-2</v>
      </c>
    </row>
    <row r="42" spans="1:11" ht="28.35" customHeight="1" x14ac:dyDescent="0.3">
      <c r="A42" s="53">
        <v>8</v>
      </c>
      <c r="B42" s="54" t="s">
        <v>55</v>
      </c>
      <c r="D42" s="69">
        <v>194535000</v>
      </c>
      <c r="E42" s="56">
        <v>4810848.5199999996</v>
      </c>
      <c r="F42" s="61">
        <v>199345848.52000001</v>
      </c>
      <c r="G42" s="101">
        <v>171478453.03000003</v>
      </c>
      <c r="H42" s="56">
        <v>121478453.03</v>
      </c>
      <c r="I42" s="58">
        <v>50000000</v>
      </c>
      <c r="J42" s="59"/>
      <c r="K42" s="60">
        <f t="shared" si="5"/>
        <v>0.86020578960186322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7.25" thickBot="1" x14ac:dyDescent="0.35">
      <c r="A44" s="63"/>
      <c r="B44" s="64" t="s">
        <v>57</v>
      </c>
      <c r="C44" s="65"/>
      <c r="D44" s="66">
        <f t="shared" ref="D44:I44" si="8">D42+D43</f>
        <v>194535000</v>
      </c>
      <c r="E44" s="66">
        <f t="shared" si="8"/>
        <v>4810848.5199999996</v>
      </c>
      <c r="F44" s="106">
        <f t="shared" si="8"/>
        <v>199345848.52000001</v>
      </c>
      <c r="G44" s="66">
        <f t="shared" si="8"/>
        <v>171478453.03000003</v>
      </c>
      <c r="H44" s="66">
        <f t="shared" si="8"/>
        <v>121478453.03</v>
      </c>
      <c r="I44" s="66">
        <f t="shared" si="8"/>
        <v>50000000</v>
      </c>
      <c r="J44" s="67"/>
      <c r="K44" s="68">
        <f t="shared" si="5"/>
        <v>0.86020578960186322</v>
      </c>
    </row>
    <row r="45" spans="1:11" ht="16.5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.5" thickBot="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1" thickBot="1" x14ac:dyDescent="0.25">
      <c r="B47" s="83" t="str">
        <f>"Total de "&amp;A29</f>
        <v>Total de despeses</v>
      </c>
      <c r="D47" s="84">
        <f t="shared" ref="D47:I47" si="9">D38+D41+D44</f>
        <v>1243776000</v>
      </c>
      <c r="E47" s="84">
        <f t="shared" si="9"/>
        <v>292047377.05999988</v>
      </c>
      <c r="F47" s="84">
        <f t="shared" si="9"/>
        <v>1535823377.0599999</v>
      </c>
      <c r="G47" s="84">
        <f t="shared" si="9"/>
        <v>351435117.75</v>
      </c>
      <c r="H47" s="84">
        <f t="shared" si="9"/>
        <v>290322162.85999995</v>
      </c>
      <c r="I47" s="84">
        <f t="shared" si="9"/>
        <v>61112954.890000001</v>
      </c>
      <c r="J47" s="85"/>
      <c r="K47" s="86">
        <f>IF(F47=0,0,G47/F47)</f>
        <v>0.22882521714361853</v>
      </c>
    </row>
    <row r="48" spans="1:11" x14ac:dyDescent="0.2">
      <c r="I48" s="45"/>
      <c r="J48" s="45"/>
      <c r="K48" s="45"/>
    </row>
    <row r="49" spans="1:11" x14ac:dyDescent="0.2">
      <c r="I49" s="45" t="s">
        <v>29</v>
      </c>
      <c r="J49" s="45"/>
      <c r="K49" s="45"/>
    </row>
    <row r="51" spans="1:11" ht="33.75" x14ac:dyDescent="0.5">
      <c r="A51" s="44" t="s">
        <v>77</v>
      </c>
      <c r="I51" s="45"/>
      <c r="J51" s="45"/>
      <c r="K51" s="45"/>
    </row>
    <row r="52" spans="1:11" ht="20.100000000000001" customHeight="1" x14ac:dyDescent="0.5">
      <c r="A52" s="44"/>
      <c r="I52" s="45"/>
      <c r="J52" s="45"/>
      <c r="K52" s="45"/>
    </row>
    <row r="53" spans="1:11" ht="16.5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6.5" x14ac:dyDescent="0.3">
      <c r="A54" s="53" t="s">
        <v>78</v>
      </c>
      <c r="B54" s="117"/>
      <c r="D54" s="118">
        <f t="shared" ref="D54:I54" si="10">D16-D38</f>
        <v>316364100.00000012</v>
      </c>
      <c r="E54" s="119">
        <f t="shared" si="10"/>
        <v>-89026725.769999981</v>
      </c>
      <c r="F54" s="120">
        <f t="shared" si="10"/>
        <v>227337374.23000002</v>
      </c>
      <c r="G54" s="121">
        <f t="shared" si="10"/>
        <v>93336700.830000028</v>
      </c>
      <c r="H54" s="119">
        <f t="shared" si="10"/>
        <v>99805981.700000048</v>
      </c>
      <c r="I54" s="122">
        <f t="shared" si="10"/>
        <v>-6469280.8699999992</v>
      </c>
      <c r="J54" s="123"/>
      <c r="K54" s="116"/>
    </row>
    <row r="55" spans="1:11" ht="16.5" x14ac:dyDescent="0.3">
      <c r="A55" s="53" t="s">
        <v>79</v>
      </c>
      <c r="B55" s="117"/>
      <c r="D55" s="118">
        <f t="shared" ref="D55:I55" si="11">D19-D41</f>
        <v>-307179100</v>
      </c>
      <c r="E55" s="119">
        <f t="shared" si="11"/>
        <v>-176250823.37999994</v>
      </c>
      <c r="F55" s="120">
        <f t="shared" si="11"/>
        <v>-483429923.38</v>
      </c>
      <c r="G55" s="121">
        <f t="shared" si="11"/>
        <v>-45872027.820000023</v>
      </c>
      <c r="H55" s="119">
        <f t="shared" si="11"/>
        <v>-43437211.920000017</v>
      </c>
      <c r="I55" s="122">
        <f t="shared" si="11"/>
        <v>-2434815.9</v>
      </c>
      <c r="J55" s="123"/>
      <c r="K55" s="116"/>
    </row>
    <row r="56" spans="1:11" ht="16.5" x14ac:dyDescent="0.3">
      <c r="A56" s="70" t="s">
        <v>80</v>
      </c>
      <c r="B56" s="110"/>
      <c r="D56" s="124">
        <f t="shared" ref="D56:I56" si="12">D22-D44</f>
        <v>-9185000</v>
      </c>
      <c r="E56" s="125">
        <f t="shared" si="12"/>
        <v>265277549.14999995</v>
      </c>
      <c r="F56" s="126">
        <f t="shared" si="12"/>
        <v>256092549.14999995</v>
      </c>
      <c r="G56" s="127">
        <f t="shared" si="12"/>
        <v>-171004965.30000004</v>
      </c>
      <c r="H56" s="125">
        <f t="shared" si="12"/>
        <v>-121012492.92</v>
      </c>
      <c r="I56" s="128">
        <f t="shared" si="12"/>
        <v>-49992472.380000003</v>
      </c>
      <c r="J56" s="123"/>
      <c r="K56" s="116"/>
    </row>
    <row r="57" spans="1:11" ht="16.5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7.25" thickBot="1" x14ac:dyDescent="0.35">
      <c r="K58" s="116"/>
    </row>
    <row r="59" spans="1:11" ht="21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-123540292.29000005</v>
      </c>
      <c r="H59" s="84">
        <f t="shared" si="13"/>
        <v>-64643723.139999956</v>
      </c>
      <c r="I59" s="84">
        <f t="shared" si="13"/>
        <v>-58896569.149999999</v>
      </c>
      <c r="J59" s="85"/>
      <c r="K59" s="116"/>
    </row>
    <row r="68" spans="11:11" x14ac:dyDescent="0.2">
      <c r="K68" s="33" t="str">
        <f>extraccio</f>
        <v>extret el 4/6/2024</v>
      </c>
    </row>
  </sheetData>
  <sheetProtection algorithmName="SHA-512" hashValue="jmC0L+PBTLESiRMbeaHfOEUJ0NwRHJvua3T0833GB1l7zTstosfRTYq06/FuzS7kanh5WkVItTm7lQGDCGGfeQ==" saltValue="6bw3PGQL47EHi9K3nKMLaw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0EFC-07FF-4251-9090-93C9E7EDBE35}">
  <sheetPr codeName="Hoja39"/>
  <dimension ref="A1:K70"/>
  <sheetViews>
    <sheetView showGridLines="0" workbookViewId="0">
      <pane ySplit="1" topLeftCell="A2" activePane="bottomLeft" state="frozen"/>
      <selection activeCell="K84" sqref="K84"/>
      <selection pane="bottomLeft" activeCell="I3" sqref="I3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14</v>
      </c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46</v>
      </c>
      <c r="D11" s="55">
        <v>280467235.04999983</v>
      </c>
      <c r="E11" s="56">
        <v>54275546.78999994</v>
      </c>
      <c r="F11" s="56">
        <v>54275546.78999994</v>
      </c>
      <c r="G11" s="57">
        <v>53769451.479999937</v>
      </c>
      <c r="H11" s="56">
        <v>224671431.25999966</v>
      </c>
      <c r="I11" s="58">
        <v>226697783.56999967</v>
      </c>
      <c r="J11" s="59"/>
      <c r="K11" s="60">
        <f>IF(D11=0,0,F11/D11)</f>
        <v>0.19351831517975374</v>
      </c>
    </row>
    <row r="12" spans="1:11" ht="16.5" x14ac:dyDescent="0.3">
      <c r="A12" s="53">
        <v>2</v>
      </c>
      <c r="B12" s="54" t="s">
        <v>47</v>
      </c>
      <c r="D12" s="55">
        <v>160904495.64000005</v>
      </c>
      <c r="E12" s="56">
        <v>113255356.53000002</v>
      </c>
      <c r="F12" s="56">
        <v>104103013.47</v>
      </c>
      <c r="G12" s="61">
        <v>21462116.409999989</v>
      </c>
      <c r="H12" s="56">
        <v>41218554.189999968</v>
      </c>
      <c r="I12" s="62">
        <v>139442379.22999993</v>
      </c>
      <c r="J12" s="59"/>
      <c r="K12" s="60">
        <f t="shared" ref="K12:K22" si="0">IF(D12=0,0,F12/D12)</f>
        <v>0.64698635706807761</v>
      </c>
    </row>
    <row r="13" spans="1:11" ht="16.5" x14ac:dyDescent="0.3">
      <c r="A13" s="53">
        <v>3</v>
      </c>
      <c r="B13" s="54" t="s">
        <v>48</v>
      </c>
      <c r="D13" s="55">
        <v>111000</v>
      </c>
      <c r="E13" s="56">
        <v>106.74</v>
      </c>
      <c r="F13" s="56">
        <v>106.74</v>
      </c>
      <c r="G13" s="61">
        <v>106.74</v>
      </c>
      <c r="H13" s="56">
        <v>110893.26</v>
      </c>
      <c r="I13" s="62">
        <v>110893.26</v>
      </c>
      <c r="J13" s="59"/>
      <c r="K13" s="60">
        <f t="shared" si="0"/>
        <v>9.6162162162162154E-4</v>
      </c>
    </row>
    <row r="14" spans="1:11" ht="16.5" x14ac:dyDescent="0.3">
      <c r="A14" s="53">
        <v>4</v>
      </c>
      <c r="B14" s="54" t="s">
        <v>49</v>
      </c>
      <c r="D14" s="55">
        <v>403135974.46999991</v>
      </c>
      <c r="E14" s="56">
        <v>337700140.99000001</v>
      </c>
      <c r="F14" s="56">
        <v>276995476.79999995</v>
      </c>
      <c r="G14" s="61">
        <v>58091532.610000014</v>
      </c>
      <c r="H14" s="56">
        <v>65240573.480000004</v>
      </c>
      <c r="I14" s="62">
        <v>345044441.86000007</v>
      </c>
      <c r="J14" s="59"/>
      <c r="K14" s="60">
        <f t="shared" si="0"/>
        <v>0.68710185729309814</v>
      </c>
    </row>
    <row r="15" spans="1:11" ht="17.2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7.25" thickBot="1" x14ac:dyDescent="0.35">
      <c r="A16" s="63"/>
      <c r="B16" s="64" t="s">
        <v>51</v>
      </c>
      <c r="C16" s="65"/>
      <c r="D16" s="66">
        <f t="shared" ref="D16:I16" si="1">SUM(D11:D15)</f>
        <v>848618705.15999985</v>
      </c>
      <c r="E16" s="66">
        <f t="shared" si="1"/>
        <v>505231151.04999995</v>
      </c>
      <c r="F16" s="66">
        <f t="shared" si="1"/>
        <v>435374143.79999989</v>
      </c>
      <c r="G16" s="66">
        <f t="shared" si="1"/>
        <v>133323207.23999994</v>
      </c>
      <c r="H16" s="66">
        <f t="shared" si="1"/>
        <v>335241452.18999964</v>
      </c>
      <c r="I16" s="66">
        <f t="shared" si="1"/>
        <v>715295497.9199996</v>
      </c>
      <c r="J16" s="67"/>
      <c r="K16" s="68">
        <f t="shared" si="0"/>
        <v>0.51303858983159434</v>
      </c>
    </row>
    <row r="17" spans="1:11" ht="28.35" customHeight="1" x14ac:dyDescent="0.3">
      <c r="A17" s="53">
        <v>6</v>
      </c>
      <c r="B17" s="54" t="s">
        <v>52</v>
      </c>
      <c r="D17" s="69">
        <v>123869783.84999998</v>
      </c>
      <c r="E17" s="56">
        <v>93859845.920000032</v>
      </c>
      <c r="F17" s="56">
        <v>72097847.979999989</v>
      </c>
      <c r="G17" s="61">
        <v>11771851.730000002</v>
      </c>
      <c r="H17" s="56">
        <v>26008465.050000008</v>
      </c>
      <c r="I17" s="58">
        <v>112097932.12000003</v>
      </c>
      <c r="J17" s="59"/>
      <c r="K17" s="60">
        <f t="shared" si="0"/>
        <v>0.58204548146549462</v>
      </c>
    </row>
    <row r="18" spans="1:11" ht="17.25" thickBot="1" x14ac:dyDescent="0.35">
      <c r="A18" s="70">
        <v>7</v>
      </c>
      <c r="B18" s="71" t="s">
        <v>53</v>
      </c>
      <c r="D18" s="72">
        <v>363989039.53000003</v>
      </c>
      <c r="E18" s="73">
        <v>289110203.77999985</v>
      </c>
      <c r="F18" s="73">
        <v>281048474.81999993</v>
      </c>
      <c r="G18" s="74">
        <v>34861605.750000015</v>
      </c>
      <c r="H18" s="73">
        <v>74403835.749999985</v>
      </c>
      <c r="I18" s="75">
        <v>329127433.77999985</v>
      </c>
      <c r="J18" s="59"/>
      <c r="K18" s="60">
        <f t="shared" si="0"/>
        <v>0.77213444444069823</v>
      </c>
    </row>
    <row r="19" spans="1:11" ht="17.25" thickBot="1" x14ac:dyDescent="0.35">
      <c r="A19" s="63"/>
      <c r="B19" s="64" t="s">
        <v>54</v>
      </c>
      <c r="C19" s="65"/>
      <c r="D19" s="66">
        <f t="shared" ref="D19:I19" si="2">D17+D18</f>
        <v>487858823.38</v>
      </c>
      <c r="E19" s="66">
        <f t="shared" si="2"/>
        <v>382970049.69999987</v>
      </c>
      <c r="F19" s="66">
        <f t="shared" si="2"/>
        <v>353146322.79999995</v>
      </c>
      <c r="G19" s="66">
        <f t="shared" si="2"/>
        <v>46633457.480000019</v>
      </c>
      <c r="H19" s="66">
        <f t="shared" si="2"/>
        <v>100412300.8</v>
      </c>
      <c r="I19" s="66">
        <f t="shared" si="2"/>
        <v>441225365.89999986</v>
      </c>
      <c r="J19" s="67"/>
      <c r="K19" s="68">
        <f t="shared" si="0"/>
        <v>0.72386991046573612</v>
      </c>
    </row>
    <row r="20" spans="1:11" ht="28.35" customHeight="1" x14ac:dyDescent="0.3">
      <c r="A20" s="53">
        <v>8</v>
      </c>
      <c r="B20" s="54" t="s">
        <v>55</v>
      </c>
      <c r="D20" s="69">
        <v>199345848.52000001</v>
      </c>
      <c r="E20" s="56">
        <v>184783785.31000003</v>
      </c>
      <c r="F20" s="56">
        <v>184783785.31000003</v>
      </c>
      <c r="G20" s="61">
        <v>171478453.03000003</v>
      </c>
      <c r="H20" s="56">
        <v>14562063.210000001</v>
      </c>
      <c r="I20" s="58">
        <v>27867395.490000002</v>
      </c>
      <c r="J20" s="59"/>
      <c r="K20" s="60">
        <f t="shared" si="0"/>
        <v>0.92695075759985546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57</v>
      </c>
      <c r="C22" s="65"/>
      <c r="D22" s="66">
        <f t="shared" ref="D22:I22" si="3">D20+D21</f>
        <v>199345848.52000001</v>
      </c>
      <c r="E22" s="66">
        <f t="shared" si="3"/>
        <v>184783785.31000003</v>
      </c>
      <c r="F22" s="66">
        <f t="shared" si="3"/>
        <v>184783785.31000003</v>
      </c>
      <c r="G22" s="66">
        <f t="shared" si="3"/>
        <v>171478453.03000003</v>
      </c>
      <c r="H22" s="66">
        <f t="shared" si="3"/>
        <v>14562063.210000001</v>
      </c>
      <c r="I22" s="66">
        <f t="shared" si="3"/>
        <v>27867395.490000002</v>
      </c>
      <c r="J22" s="67"/>
      <c r="K22" s="68">
        <f t="shared" si="0"/>
        <v>0.92695075759985546</v>
      </c>
    </row>
    <row r="23" spans="1:11" ht="16.5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tr">
        <f>"Total de "&amp;A7</f>
        <v>Total de despeses</v>
      </c>
      <c r="D25" s="84">
        <f t="shared" ref="D25:I25" si="4">D16+D19+D22</f>
        <v>1535823377.0599999</v>
      </c>
      <c r="E25" s="84">
        <f t="shared" si="4"/>
        <v>1072984986.0599998</v>
      </c>
      <c r="F25" s="84">
        <f t="shared" si="4"/>
        <v>973304251.90999997</v>
      </c>
      <c r="G25" s="84">
        <f t="shared" si="4"/>
        <v>351435117.75</v>
      </c>
      <c r="H25" s="84">
        <f t="shared" si="4"/>
        <v>450215816.19999963</v>
      </c>
      <c r="I25" s="84">
        <f t="shared" si="4"/>
        <v>1184388259.3099995</v>
      </c>
      <c r="J25" s="85"/>
      <c r="K25" s="86">
        <f>IF(D25=0,0,F25/D25)</f>
        <v>0.63373449476539379</v>
      </c>
    </row>
    <row r="26" spans="1:11" x14ac:dyDescent="0.2">
      <c r="I26" s="45"/>
      <c r="J26" s="45"/>
      <c r="K26" s="45"/>
    </row>
    <row r="27" spans="1:11" x14ac:dyDescent="0.2">
      <c r="I27" s="45" t="s">
        <v>29</v>
      </c>
      <c r="J27" s="45"/>
      <c r="K27" s="45"/>
    </row>
    <row r="30" spans="1:11" ht="33.75" x14ac:dyDescent="0.5">
      <c r="A30" s="44"/>
      <c r="I30" s="45"/>
      <c r="J30" s="45"/>
      <c r="K30" s="45"/>
    </row>
    <row r="31" spans="1:11" ht="20.100000000000001" customHeight="1" x14ac:dyDescent="0.5">
      <c r="A31" s="44"/>
      <c r="I31" s="45"/>
      <c r="J31" s="45"/>
      <c r="K31" s="45"/>
    </row>
    <row r="32" spans="1:11" ht="40.35" customHeight="1" x14ac:dyDescent="0.2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00000000000001" customHeight="1" x14ac:dyDescent="0.2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35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6.5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6.5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6.5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6.5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35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6.5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6.5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35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6.5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6.5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">
      <c r="D46" s="45"/>
      <c r="E46" s="45"/>
      <c r="F46" s="45"/>
      <c r="G46" s="45"/>
      <c r="H46" s="45"/>
      <c r="I46" s="45"/>
      <c r="J46" s="45"/>
      <c r="K46" s="82"/>
    </row>
    <row r="47" spans="1:11" ht="20.25" x14ac:dyDescent="0.2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">
      <c r="K70" s="33" t="str">
        <f>extraccio</f>
        <v>extret el 4/6/2024</v>
      </c>
    </row>
  </sheetData>
  <sheetProtection algorithmName="SHA-512" hashValue="U+PoPj3YiFQ+hKsWXu0SjlTHwyg4/Vzuz86EZ8NERXtNVuTZcHfEF3+OneF01FEP//He046HZ7oKryT9vWa7lg==" saltValue="zPL7/PL2BbKztpZrc/m5UA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4D1-1738-493F-83F8-4C27A3C69547}">
  <sheetPr codeName="Hoja35"/>
  <dimension ref="B1:L84"/>
  <sheetViews>
    <sheetView showGridLines="0" zoomScaleNormal="100" workbookViewId="0">
      <selection activeCell="L1" sqref="L1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8" spans="2:11" ht="13.5" thickBot="1" x14ac:dyDescent="0.25"/>
    <row r="29" spans="2:11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tr">
        <f>extraccio</f>
        <v>extret el 4/6/2024</v>
      </c>
    </row>
  </sheetData>
  <sheetProtection algorithmName="SHA-512" hashValue="iMr4+DKxggb0rgwx4AciOzvGR1WONTLTaZ8/hM5MnLoRJ8yvayl1gohUCsNEfB0r5CBwFr3wX5Q9/eq4QQHTnQ==" saltValue="nPGDoYA7Z4agArCHeJO7MQ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A374-4F85-4A45-9952-A7607CAC0BA1}">
  <sheetPr codeName="Hoja121"/>
  <dimension ref="B1:L84"/>
  <sheetViews>
    <sheetView showGridLines="0" zoomScaleNormal="100" workbookViewId="0">
      <selection activeCell="L13" sqref="L13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9" spans="2:11" ht="13.5" thickBo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tr">
        <f>extraccio</f>
        <v>extret el 4/6/2024</v>
      </c>
    </row>
  </sheetData>
  <sheetProtection algorithmName="SHA-512" hashValue="5McxLeJgQsGlq3SKv4QfJL7j0hsTsutjIr61vc8oo4/aOT6yzyjFFzXVyc0DqWOQBbfLpHhHw0dt6tvtX4aWvA==" saltValue="uxM6JG9GEZyZgcry97YZ8A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2B5F-5399-41A6-8575-96D27520F18F}">
  <sheetPr codeName="Hoja31"/>
  <dimension ref="A1:J46"/>
  <sheetViews>
    <sheetView showGridLines="0" zoomScaleNormal="100" workbookViewId="0">
      <pane ySplit="4" topLeftCell="A5" activePane="bottomLeft" state="frozen"/>
      <selection activeCell="K84" sqref="K84"/>
      <selection pane="bottomLeft" activeCell="D13" sqref="D13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81</v>
      </c>
    </row>
    <row r="2" spans="1:10" x14ac:dyDescent="0.2">
      <c r="A2" s="3"/>
      <c r="B2" s="3"/>
      <c r="C2" s="3"/>
      <c r="D2" s="3"/>
      <c r="E2" s="3"/>
    </row>
    <row r="3" spans="1:10" s="1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5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35" customHeight="1" thickBot="1" x14ac:dyDescent="0.25">
      <c r="A9" s="8"/>
      <c r="B9" s="9">
        <v>1243.7760000000001</v>
      </c>
      <c r="C9" s="10">
        <v>1535.82337706</v>
      </c>
      <c r="D9" s="10">
        <v>227.89482545999994</v>
      </c>
      <c r="E9" s="10">
        <v>225.67843972</v>
      </c>
      <c r="F9" s="11">
        <v>2.2163857400000002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5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35" customHeight="1" x14ac:dyDescent="0.2">
      <c r="A15" s="13" t="s">
        <v>7</v>
      </c>
      <c r="B15" s="14">
        <v>39185194.009999998</v>
      </c>
      <c r="C15" s="15">
        <v>23970968.849999998</v>
      </c>
      <c r="D15" s="15">
        <v>2122836.52</v>
      </c>
      <c r="E15" s="15">
        <v>155559747.95999998</v>
      </c>
      <c r="F15" s="15">
        <v>5821160.7300000004</v>
      </c>
      <c r="G15" s="15">
        <v>321024.51999999996</v>
      </c>
      <c r="H15" s="15">
        <v>440405.14</v>
      </c>
      <c r="I15" s="15">
        <v>473487.73</v>
      </c>
      <c r="J15" s="16">
        <v>0</v>
      </c>
    </row>
    <row r="16" spans="1:10" ht="25.35" customHeight="1" x14ac:dyDescent="0.2">
      <c r="A16" s="17" t="s">
        <v>8</v>
      </c>
      <c r="B16" s="18">
        <v>176469000</v>
      </c>
      <c r="C16" s="19">
        <v>99520500</v>
      </c>
      <c r="D16" s="19">
        <v>5107000</v>
      </c>
      <c r="E16" s="19">
        <v>783666479.38999999</v>
      </c>
      <c r="F16" s="19">
        <v>11193100</v>
      </c>
      <c r="G16" s="19">
        <v>0</v>
      </c>
      <c r="H16" s="19">
        <v>4428900</v>
      </c>
      <c r="I16" s="19">
        <v>455438397.66999996</v>
      </c>
      <c r="J16" s="20">
        <v>0</v>
      </c>
    </row>
    <row r="17" spans="1:10" ht="25.35" customHeight="1" x14ac:dyDescent="0.2">
      <c r="A17" s="17" t="s">
        <v>9</v>
      </c>
      <c r="B17" s="18">
        <v>39.185194009999996</v>
      </c>
      <c r="C17" s="19">
        <v>23.970968849999998</v>
      </c>
      <c r="D17" s="19">
        <v>2.1228365199999999</v>
      </c>
      <c r="E17" s="19">
        <v>155.55974795999998</v>
      </c>
      <c r="F17" s="19">
        <v>5.8211607300000008</v>
      </c>
      <c r="G17" s="19">
        <v>0.32102451999999998</v>
      </c>
      <c r="H17" s="19">
        <v>0.44040514000000003</v>
      </c>
      <c r="I17" s="19">
        <v>0.47348773</v>
      </c>
      <c r="J17" s="20">
        <v>0</v>
      </c>
    </row>
    <row r="18" spans="1:10" ht="25.35" customHeight="1" thickBot="1" x14ac:dyDescent="0.25">
      <c r="A18" s="21" t="s">
        <v>10</v>
      </c>
      <c r="B18" s="22">
        <v>176.46899999999999</v>
      </c>
      <c r="C18" s="23">
        <v>99.520499999999998</v>
      </c>
      <c r="D18" s="23">
        <v>5.1070000000000002</v>
      </c>
      <c r="E18" s="23">
        <v>783.66647938999995</v>
      </c>
      <c r="F18" s="23">
        <v>11.193099999999999</v>
      </c>
      <c r="G18" s="23">
        <v>0</v>
      </c>
      <c r="H18" s="23">
        <v>4.4288999999999996</v>
      </c>
      <c r="I18" s="23">
        <v>455.43839766999997</v>
      </c>
      <c r="J18" s="24">
        <v>0</v>
      </c>
    </row>
    <row r="19" spans="1:10" ht="13.5" thickTop="1" x14ac:dyDescent="0.2"/>
    <row r="21" spans="1:10" ht="20.25" x14ac:dyDescent="0.3">
      <c r="A21" s="5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5" t="s">
        <v>12</v>
      </c>
      <c r="B23" s="26">
        <f>E9</f>
        <v>225.67843972</v>
      </c>
    </row>
    <row r="24" spans="1:10" ht="25.35" customHeight="1" thickBot="1" x14ac:dyDescent="0.25">
      <c r="A24" s="21" t="s">
        <v>13</v>
      </c>
      <c r="B24" s="27">
        <f>F9</f>
        <v>2.2163857400000002</v>
      </c>
    </row>
    <row r="25" spans="1:10" ht="13.5" thickTop="1" x14ac:dyDescent="0.2"/>
    <row r="27" spans="1:10" ht="20.25" x14ac:dyDescent="0.3">
      <c r="A27" s="5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35" customHeight="1" thickBot="1" x14ac:dyDescent="0.25">
      <c r="A30" s="8"/>
      <c r="B30" s="9">
        <v>1243.7760000000001</v>
      </c>
      <c r="C30" s="10">
        <v>1535.82337706</v>
      </c>
      <c r="D30" s="10">
        <v>973.30425190999983</v>
      </c>
      <c r="E30" s="10">
        <v>351.43511775000002</v>
      </c>
      <c r="F30" s="10">
        <v>290.32216285999993</v>
      </c>
      <c r="G30" s="11">
        <v>61.112954889999997</v>
      </c>
    </row>
    <row r="31" spans="1:10" ht="13.5" thickTop="1" x14ac:dyDescent="0.2">
      <c r="E31" s="3"/>
    </row>
    <row r="33" spans="1:10" ht="20.25" x14ac:dyDescent="0.3">
      <c r="A33" s="5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35" customHeight="1" x14ac:dyDescent="0.2">
      <c r="A36" s="13" t="s">
        <v>22</v>
      </c>
      <c r="B36" s="14">
        <v>54275546.78999994</v>
      </c>
      <c r="C36" s="15">
        <v>104103013.47</v>
      </c>
      <c r="D36" s="15">
        <v>106.74</v>
      </c>
      <c r="E36" s="15">
        <v>276995476.79999995</v>
      </c>
      <c r="F36" s="15">
        <v>0</v>
      </c>
      <c r="G36" s="15">
        <v>72097847.979999989</v>
      </c>
      <c r="H36" s="15">
        <v>281048474.81999993</v>
      </c>
      <c r="I36" s="15">
        <v>184783785.31000003</v>
      </c>
      <c r="J36" s="16">
        <v>0</v>
      </c>
    </row>
    <row r="37" spans="1:10" ht="25.35" customHeight="1" x14ac:dyDescent="0.2">
      <c r="A37" s="17" t="s">
        <v>23</v>
      </c>
      <c r="B37" s="18">
        <v>280467235.04999983</v>
      </c>
      <c r="C37" s="19">
        <v>160904495.64000005</v>
      </c>
      <c r="D37" s="19">
        <v>111000</v>
      </c>
      <c r="E37" s="19">
        <v>403135974.46999991</v>
      </c>
      <c r="F37" s="19">
        <v>4000000</v>
      </c>
      <c r="G37" s="19">
        <v>123869783.84999998</v>
      </c>
      <c r="H37" s="19">
        <v>363989039.53000003</v>
      </c>
      <c r="I37" s="19">
        <v>199345848.52000001</v>
      </c>
      <c r="J37" s="20">
        <v>0</v>
      </c>
    </row>
    <row r="38" spans="1:10" ht="25.35" customHeight="1" x14ac:dyDescent="0.2">
      <c r="A38" s="17" t="s">
        <v>24</v>
      </c>
      <c r="B38" s="18">
        <v>54.275546789999936</v>
      </c>
      <c r="C38" s="19">
        <v>104.10301346999999</v>
      </c>
      <c r="D38" s="19">
        <v>1.0674E-4</v>
      </c>
      <c r="E38" s="19">
        <v>276.99547679999995</v>
      </c>
      <c r="F38" s="19">
        <v>0</v>
      </c>
      <c r="G38" s="19">
        <v>72.097847979999983</v>
      </c>
      <c r="H38" s="19">
        <v>281.04847481999991</v>
      </c>
      <c r="I38" s="19">
        <v>184.78378531000004</v>
      </c>
      <c r="J38" s="20">
        <v>0</v>
      </c>
    </row>
    <row r="39" spans="1:10" ht="25.35" customHeight="1" thickBot="1" x14ac:dyDescent="0.25">
      <c r="A39" s="21" t="s">
        <v>25</v>
      </c>
      <c r="B39" s="22">
        <v>280.46723504999983</v>
      </c>
      <c r="C39" s="23">
        <v>160.90449564000005</v>
      </c>
      <c r="D39" s="23">
        <v>0.111</v>
      </c>
      <c r="E39" s="23">
        <v>403.13597446999989</v>
      </c>
      <c r="F39" s="23">
        <v>4</v>
      </c>
      <c r="G39" s="23">
        <v>123.86978384999998</v>
      </c>
      <c r="H39" s="23">
        <v>363.98903953000001</v>
      </c>
      <c r="I39" s="23">
        <v>199.34584852</v>
      </c>
      <c r="J39" s="24">
        <v>0</v>
      </c>
    </row>
    <row r="40" spans="1:10" ht="13.5" thickTop="1" x14ac:dyDescent="0.2"/>
    <row r="42" spans="1:10" ht="20.25" x14ac:dyDescent="0.3">
      <c r="A42" s="5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5" t="s">
        <v>26</v>
      </c>
      <c r="B44" s="26">
        <f>F30</f>
        <v>290.32216285999993</v>
      </c>
    </row>
    <row r="45" spans="1:10" ht="25.35" customHeight="1" thickBot="1" x14ac:dyDescent="0.25">
      <c r="A45" s="21" t="s">
        <v>27</v>
      </c>
      <c r="B45" s="27">
        <f>G30</f>
        <v>61.112954889999997</v>
      </c>
    </row>
    <row r="46" spans="1:10" ht="13.5" thickTop="1" x14ac:dyDescent="0.2"/>
  </sheetData>
  <sheetProtection algorithmName="SHA-512" hashValue="0XLbgeailCCI7Km7WmBERbhbAwpT/CzWykl/kTzlKxiZiFVKqf/wAAgrFIgiF/8R4/hDQoGOH54uUYwk7JbJZA==" saltValue="briywI0HhcOTrfQ+tAGLzA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2024-04-22T08:04:46Z</dcterms:created>
  <dcterms:modified xsi:type="dcterms:W3CDTF">2024-06-04T09:52:38Z</dcterms:modified>
</cp:coreProperties>
</file>