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Dades\Tec1\Comptabilitat\CPressupostaria\Historics\"/>
    </mc:Choice>
  </mc:AlternateContent>
  <xr:revisionPtr revIDLastSave="0" documentId="13_ncr:1_{4F16C25F-CBCF-4A5E-9C70-4CBE91F0E522}" xr6:coauthVersionLast="47" xr6:coauthVersionMax="47" xr10:uidLastSave="{00000000-0000-0000-0000-000000000000}"/>
  <bookViews>
    <workbookView xWindow="-120" yWindow="-120" windowWidth="29040" windowHeight="15840" xr2:uid="{3CC744E4-4AC0-435B-A865-3FD4FF1AFE9D}"/>
  </bookViews>
  <sheets>
    <sheet name="Diba" sheetId="5" r:id="rId1"/>
    <sheet name="DibaAltres" sheetId="4" r:id="rId2"/>
    <sheet name="GrIngressos" sheetId="3" r:id="rId3"/>
    <sheet name="GrDespeses" sheetId="2" r:id="rId4"/>
    <sheet name="CGrafics" sheetId="1" r:id="rId5"/>
  </sheets>
  <externalReferences>
    <externalReference r:id="rId6"/>
  </externalReferences>
  <definedNames>
    <definedName name="_12Àrea_d_impressió" localSheetId="3">GrDespeses!$A$1:$L$84</definedName>
    <definedName name="_17Àrea_d_impressió" localSheetId="2">GrIngressos!$A$1:$L$84</definedName>
    <definedName name="_6Àrea_d_impressió" localSheetId="0">Diba!$A$1:$K$68</definedName>
    <definedName name="_7Àrea_d_impressió" localSheetId="1">DibaAltres!$A$1:$K$70</definedName>
    <definedName name="any">[1]RangsClau!$C$22</definedName>
    <definedName name="area">[1]RangsClau!$C$8</definedName>
    <definedName name="_xlnm.Print_Area" localSheetId="0">Diba!$A$1:$K$68</definedName>
    <definedName name="_xlnm.Print_Area" localSheetId="1">DibaAltres!$A$1:$K$70</definedName>
    <definedName name="_xlnm.Print_Area" localSheetId="3">GrDespeses!$A$1:$L$84</definedName>
    <definedName name="_xlnm.Print_Area" localSheetId="2">GrIngressos!$A$1:$L$84</definedName>
    <definedName name="data">[1]RangsClau!$C$19</definedName>
    <definedName name="datadsignatura">[1]RangsClau!$C$24</definedName>
    <definedName name="dextraccio">[1]Control!$E$4</definedName>
    <definedName name="dia">[1]RangsClau!$C$20</definedName>
    <definedName name="dinforme">[1]Control!$C$4</definedName>
    <definedName name="epigraf">[1]RangsClau!$C$13</definedName>
    <definedName name="extraccio">[1]RangsClau!$C$23</definedName>
    <definedName name="impportadaaltresdades">[1]Impressio!$C$39</definedName>
    <definedName name="impportadacomparat">[1]Impressio!$C$17</definedName>
    <definedName name="impportadaconsorcis">[1]Impressio!$C$48</definedName>
    <definedName name="impportadadanteriorsparees">[1]Impressio!$C$68</definedName>
    <definedName name="impportadadiba">[1]Impressio!$C$9</definedName>
    <definedName name="impportadaliquidacioppst">[1]Impressio!$C$32</definedName>
    <definedName name="impportadanopressupt">[1]Impressio!$C$28</definedName>
    <definedName name="impportadaorganismes">[1]Impressio!$C$43</definedName>
    <definedName name="impportadapdespesesparees">[1]Impressio!$C$66</definedName>
    <definedName name="impportadapingressosparees">[1]Impressio!$C$65</definedName>
    <definedName name="impportadaqcomandament">[1]Impressio!$C$36</definedName>
    <definedName name="impportadaromanent">[1]Impressio!$C$34</definedName>
    <definedName name="impportadaromanentsparees">[1]Impressio!$C$67</definedName>
    <definedName name="impportadatancats">[1]Impressio!$C$14</definedName>
    <definedName name="impportadatresoreria">[1]Impressio!$C$26</definedName>
    <definedName name="mes">[1]RangsClau!$C$21</definedName>
    <definedName name="nota1">[1]RangsClau!$C$30</definedName>
    <definedName name="organ">[1]RangsClau!$C$9</definedName>
    <definedName name="pagdiba">Diba!$A$1:$K$68</definedName>
    <definedName name="pagdibaaltres">DibaAltres!$A$1:$K$70</definedName>
    <definedName name="paggrdespeses">GrDespeses!$A$1:$L$84</definedName>
    <definedName name="paggringressos">GrIngressos!$A$1:$L$84</definedName>
    <definedName name="paginar">[1]Index!$F$64</definedName>
    <definedName name="report">[1]RangsClau!$C$16</definedName>
    <definedName name="servei">[1]RangsClau!$C$10</definedName>
    <definedName name="taxadcreixement">[1]RangsClau!$C$29</definedName>
    <definedName name="tindex">[1]Taules!$B$40:$I$54</definedName>
    <definedName name="titol">[1]RangsClau!$C$12</definedName>
    <definedName name="tmesos">[1]Taules!$B$7:$H$19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5" l="1"/>
  <c r="B47" i="5"/>
  <c r="I44" i="5"/>
  <c r="E44" i="5"/>
  <c r="H44" i="5"/>
  <c r="K43" i="5"/>
  <c r="D44" i="5"/>
  <c r="F44" i="5"/>
  <c r="F41" i="5"/>
  <c r="I41" i="5"/>
  <c r="K40" i="5"/>
  <c r="E41" i="5"/>
  <c r="G41" i="5"/>
  <c r="K41" i="5" s="1"/>
  <c r="K37" i="5"/>
  <c r="K36" i="5"/>
  <c r="H38" i="5"/>
  <c r="G38" i="5"/>
  <c r="K34" i="5"/>
  <c r="D38" i="5"/>
  <c r="F38" i="5"/>
  <c r="H22" i="5"/>
  <c r="G22" i="5"/>
  <c r="D22" i="5"/>
  <c r="K21" i="5"/>
  <c r="I22" i="5"/>
  <c r="I56" i="5" s="1"/>
  <c r="E22" i="5"/>
  <c r="E56" i="5" s="1"/>
  <c r="I19" i="5"/>
  <c r="E19" i="5"/>
  <c r="D19" i="5"/>
  <c r="H19" i="5"/>
  <c r="K18" i="5"/>
  <c r="F19" i="5"/>
  <c r="F16" i="5"/>
  <c r="K15" i="5"/>
  <c r="K14" i="5"/>
  <c r="K13" i="5"/>
  <c r="G16" i="5"/>
  <c r="K12" i="5"/>
  <c r="I16" i="5"/>
  <c r="H16" i="5"/>
  <c r="K11" i="5"/>
  <c r="E16" i="5"/>
  <c r="D16" i="5"/>
  <c r="K7" i="5"/>
  <c r="A3" i="5"/>
  <c r="K70" i="4"/>
  <c r="B25" i="4"/>
  <c r="H22" i="4"/>
  <c r="D22" i="4"/>
  <c r="K21" i="4"/>
  <c r="G22" i="4"/>
  <c r="I22" i="4"/>
  <c r="F22" i="4"/>
  <c r="E22" i="4"/>
  <c r="I19" i="4"/>
  <c r="E19" i="4"/>
  <c r="H19" i="4"/>
  <c r="K18" i="4"/>
  <c r="G19" i="4"/>
  <c r="F19" i="4"/>
  <c r="K15" i="4"/>
  <c r="K14" i="4"/>
  <c r="K13" i="4"/>
  <c r="I16" i="4"/>
  <c r="F16" i="4"/>
  <c r="F25" i="4" s="1"/>
  <c r="E16" i="4"/>
  <c r="E25" i="4" s="1"/>
  <c r="H16" i="4"/>
  <c r="H25" i="4" s="1"/>
  <c r="K7" i="4"/>
  <c r="A3" i="4"/>
  <c r="B45" i="1"/>
  <c r="B44" i="1"/>
  <c r="B24" i="1"/>
  <c r="B23" i="1"/>
  <c r="I25" i="4" l="1"/>
  <c r="F47" i="5"/>
  <c r="K38" i="5"/>
  <c r="E25" i="5"/>
  <c r="I25" i="5"/>
  <c r="K20" i="4"/>
  <c r="K22" i="4"/>
  <c r="G54" i="5"/>
  <c r="H56" i="5"/>
  <c r="D16" i="4"/>
  <c r="K11" i="4"/>
  <c r="K17" i="4"/>
  <c r="D54" i="5"/>
  <c r="H54" i="5"/>
  <c r="I55" i="5"/>
  <c r="G56" i="5"/>
  <c r="H25" i="5"/>
  <c r="K33" i="5"/>
  <c r="K39" i="5"/>
  <c r="K44" i="5"/>
  <c r="K42" i="5"/>
  <c r="G44" i="5"/>
  <c r="G47" i="5" s="1"/>
  <c r="F54" i="5"/>
  <c r="K35" i="5"/>
  <c r="D41" i="5"/>
  <c r="D47" i="5" s="1"/>
  <c r="H41" i="5"/>
  <c r="H47" i="5" s="1"/>
  <c r="K12" i="4"/>
  <c r="F55" i="5"/>
  <c r="K17" i="5"/>
  <c r="E55" i="5"/>
  <c r="D25" i="5"/>
  <c r="G16" i="4"/>
  <c r="G25" i="4" s="1"/>
  <c r="D19" i="4"/>
  <c r="K19" i="4" s="1"/>
  <c r="K16" i="5"/>
  <c r="G19" i="5"/>
  <c r="G55" i="5" s="1"/>
  <c r="F22" i="5"/>
  <c r="F25" i="5" s="1"/>
  <c r="K20" i="5"/>
  <c r="D56" i="5"/>
  <c r="E38" i="5"/>
  <c r="E47" i="5" s="1"/>
  <c r="I38" i="5"/>
  <c r="I47" i="5" s="1"/>
  <c r="H55" i="5" l="1"/>
  <c r="D55" i="5"/>
  <c r="I59" i="5"/>
  <c r="E54" i="5"/>
  <c r="E59" i="5"/>
  <c r="D25" i="4"/>
  <c r="K25" i="4" s="1"/>
  <c r="K16" i="4"/>
  <c r="G25" i="5"/>
  <c r="G59" i="5" s="1"/>
  <c r="D59" i="5"/>
  <c r="F59" i="5"/>
  <c r="K47" i="5"/>
  <c r="K22" i="5"/>
  <c r="F56" i="5"/>
  <c r="K19" i="5"/>
  <c r="H59" i="5"/>
  <c r="I54" i="5"/>
  <c r="K25" i="5" l="1"/>
</calcChain>
</file>

<file path=xl/sharedStrings.xml><?xml version="1.0" encoding="utf-8"?>
<sst xmlns="http://schemas.openxmlformats.org/spreadsheetml/2006/main" count="139" uniqueCount="82">
  <si>
    <t>calculs per gràfics del pressupost actual</t>
  </si>
  <si>
    <t>ingressos</t>
  </si>
  <si>
    <t>Previsions inicials</t>
  </si>
  <si>
    <t>Previsions definitives</t>
  </si>
  <si>
    <t>Drets reconeguts nets</t>
  </si>
  <si>
    <t>Cobraments realitzats</t>
  </si>
  <si>
    <t>Pendent de cobrament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</si>
  <si>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</si>
  <si>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</si>
  <si>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</si>
  <si>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</si>
  <si>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</si>
  <si>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</si>
  <si>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</si>
  <si>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despeses</t>
  </si>
  <si>
    <t>Crèdits inicials</t>
  </si>
  <si>
    <t>Crèdits definitius</t>
  </si>
  <si>
    <t>Disposicions</t>
  </si>
  <si>
    <t>Obligacions reconegudes</t>
  </si>
  <si>
    <t>Pagaments realitzats</t>
  </si>
  <si>
    <t>Pendent de pagament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</si>
  <si>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</si>
  <si>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</si>
  <si>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</si>
  <si>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</si>
  <si>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</si>
  <si>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</si>
  <si>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</si>
  <si>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Intervenció General</t>
  </si>
  <si>
    <t xml:space="preserve"> </t>
  </si>
  <si>
    <t>exercici corrent</t>
  </si>
  <si>
    <t>resum per capítols</t>
  </si>
  <si>
    <t>capítol pressupostari</t>
  </si>
  <si>
    <t>Crèdits
definitius</t>
  </si>
  <si>
    <t>Despeses autoritzades</t>
  </si>
  <si>
    <t>Despeses compromeses</t>
  </si>
  <si>
    <t>Crèdit
disponible</t>
  </si>
  <si>
    <t>Romanents
de crèdit</t>
  </si>
  <si>
    <t>%
(C)/(A)</t>
  </si>
  <si>
    <t>(A)</t>
  </si>
  <si>
    <t>(B)</t>
  </si>
  <si>
    <t>(C)</t>
  </si>
  <si>
    <t>(D)</t>
  </si>
  <si>
    <t>(E)</t>
  </si>
  <si>
    <t>(F) = (A)-(D)</t>
  </si>
  <si>
    <t>(G)</t>
  </si>
  <si>
    <t>Despeses de personal</t>
  </si>
  <si>
    <t>Despeses béns corrents i serveis</t>
  </si>
  <si>
    <t>Despeses financeres</t>
  </si>
  <si>
    <t>Transferències corrents</t>
  </si>
  <si>
    <t>Fons de contingència i altres impr.</t>
  </si>
  <si>
    <t>Despeses corrents (D1)</t>
  </si>
  <si>
    <t>Inversions reals</t>
  </si>
  <si>
    <t>Transferències capital</t>
  </si>
  <si>
    <t>Despeses de capital (D2)</t>
  </si>
  <si>
    <t>Actius financers</t>
  </si>
  <si>
    <t>Passius financers</t>
  </si>
  <si>
    <t>Despeses financeres (D3)</t>
  </si>
  <si>
    <t>Pressupost
inicial</t>
  </si>
  <si>
    <t>Modificacions</t>
  </si>
  <si>
    <t>Pressupost
actual</t>
  </si>
  <si>
    <t>Drets reconeguts
nets</t>
  </si>
  <si>
    <t>Recaptació</t>
  </si>
  <si>
    <t>%
(D)/(C)</t>
  </si>
  <si>
    <t>(C) = (A)+(B)</t>
  </si>
  <si>
    <t>(F) = (D)+(E)</t>
  </si>
  <si>
    <t>Impostos directes</t>
  </si>
  <si>
    <t>Impostos indirectes</t>
  </si>
  <si>
    <t>Taxes i altres ingressos</t>
  </si>
  <si>
    <t>Ingressos patrimonials</t>
  </si>
  <si>
    <t>Ingressos corrents (I1)</t>
  </si>
  <si>
    <t>Alienació de béns</t>
  </si>
  <si>
    <t>Ingressos de capital (I2)</t>
  </si>
  <si>
    <t>Ingressos financers (I3)</t>
  </si>
  <si>
    <t>Total d'ingressos</t>
  </si>
  <si>
    <t>Obligacions
reconegudes</t>
  </si>
  <si>
    <t>Pagaments</t>
  </si>
  <si>
    <t>diferències</t>
  </si>
  <si>
    <t>en operacions corrents            (I1)-(D1)</t>
  </si>
  <si>
    <t>en operacions de capital         (I2)-(D2)</t>
  </si>
  <si>
    <t>en operacions financeres        (I3)-(D3)</t>
  </si>
  <si>
    <t>30 de juny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</si>
</sst>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P_t_s_-;\-* #,##0.00\ _P_t_s_-;_-* &quot;-&quot;??\ _P_t_s_-;_-@_-"/>
    <numFmt numFmtId="165" formatCode="_-* #,##0.00\ _€_-;\-* #,##0.00\ _€_-;_-* &quot;-&quot;??\ _€_-;_-@_-"/>
    <numFmt numFmtId="166" formatCode="0.0%"/>
  </numFmts>
  <fonts count="2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8"/>
      <color indexed="23"/>
      <name val="Arial"/>
      <family val="2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4" fontId="0" fillId="0" borderId="0" xfId="0" applyNumberFormat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"/>
    </xf>
    <xf numFmtId="4" fontId="8" fillId="3" borderId="4" xfId="1" applyNumberFormat="1" applyFont="1" applyFill="1" applyBorder="1" applyAlignment="1">
      <alignment horizontal="right" vertical="center" indent="1"/>
    </xf>
    <xf numFmtId="4" fontId="8" fillId="3" borderId="5" xfId="1" applyNumberFormat="1" applyFont="1" applyFill="1" applyBorder="1" applyAlignment="1">
      <alignment horizontal="right" vertical="center" indent="1"/>
    </xf>
    <xf numFmtId="4" fontId="8" fillId="3" borderId="6" xfId="1" applyNumberFormat="1" applyFont="1" applyFill="1" applyBorder="1" applyAlignment="1">
      <alignment horizontal="right" vertical="center" indent="1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4" fontId="8" fillId="3" borderId="8" xfId="1" applyNumberFormat="1" applyFont="1" applyFill="1" applyBorder="1" applyAlignment="1">
      <alignment horizontal="right" vertical="center" indent="1"/>
    </xf>
    <xf numFmtId="4" fontId="8" fillId="3" borderId="9" xfId="1" applyNumberFormat="1" applyFont="1" applyFill="1" applyBorder="1" applyAlignment="1">
      <alignment horizontal="right" vertical="center" indent="1"/>
    </xf>
    <xf numFmtId="4" fontId="8" fillId="3" borderId="10" xfId="1" applyNumberFormat="1" applyFont="1" applyFill="1" applyBorder="1" applyAlignment="1">
      <alignment horizontal="right" vertical="center" indent="1"/>
    </xf>
    <xf numFmtId="0" fontId="6" fillId="2" borderId="11" xfId="0" applyFont="1" applyFill="1" applyBorder="1" applyAlignment="1">
      <alignment horizontal="left" vertical="center" indent="1"/>
    </xf>
    <xf numFmtId="4" fontId="8" fillId="3" borderId="12" xfId="1" applyNumberFormat="1" applyFont="1" applyFill="1" applyBorder="1" applyAlignment="1">
      <alignment horizontal="right" vertical="center" indent="1"/>
    </xf>
    <xf numFmtId="4" fontId="8" fillId="3" borderId="13" xfId="1" applyNumberFormat="1" applyFont="1" applyFill="1" applyBorder="1" applyAlignment="1">
      <alignment horizontal="right" vertical="center" indent="1"/>
    </xf>
    <xf numFmtId="4" fontId="8" fillId="3" borderId="14" xfId="1" applyNumberFormat="1" applyFont="1" applyFill="1" applyBorder="1" applyAlignment="1">
      <alignment horizontal="right" vertical="center" indent="1"/>
    </xf>
    <xf numFmtId="0" fontId="6" fillId="2" borderId="15" xfId="0" applyFont="1" applyFill="1" applyBorder="1" applyAlignment="1">
      <alignment horizontal="left" vertical="center" indent="1"/>
    </xf>
    <xf numFmtId="4" fontId="8" fillId="3" borderId="16" xfId="1" applyNumberFormat="1" applyFont="1" applyFill="1" applyBorder="1" applyAlignment="1">
      <alignment horizontal="right" vertical="center" indent="1"/>
    </xf>
    <xf numFmtId="4" fontId="8" fillId="3" borderId="17" xfId="1" applyNumberFormat="1" applyFont="1" applyFill="1" applyBorder="1" applyAlignment="1">
      <alignment horizontal="right" vertical="center" indent="1"/>
    </xf>
    <xf numFmtId="4" fontId="8" fillId="3" borderId="18" xfId="1" applyNumberFormat="1" applyFont="1" applyFill="1" applyBorder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"/>
    </xf>
    <xf numFmtId="4" fontId="8" fillId="3" borderId="20" xfId="1" applyNumberFormat="1" applyFont="1" applyFill="1" applyBorder="1" applyAlignment="1">
      <alignment horizontal="right" vertical="center" indent="1"/>
    </xf>
    <xf numFmtId="4" fontId="8" fillId="3" borderId="21" xfId="1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 indent="1"/>
    </xf>
    <xf numFmtId="0" fontId="0" fillId="0" borderId="22" xfId="0" applyBorder="1"/>
    <xf numFmtId="0" fontId="0" fillId="0" borderId="23" xfId="0" applyBorder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24" xfId="0" applyFont="1" applyBorder="1" applyAlignment="1">
      <alignment horizontal="left" indent="1"/>
    </xf>
    <xf numFmtId="0" fontId="0" fillId="0" borderId="24" xfId="0" applyBorder="1"/>
    <xf numFmtId="0" fontId="17" fillId="0" borderId="24" xfId="0" applyFont="1" applyBorder="1" applyAlignment="1">
      <alignment horizontal="right" indent="1"/>
    </xf>
    <xf numFmtId="0" fontId="16" fillId="0" borderId="25" xfId="0" applyFont="1" applyBorder="1" applyAlignment="1">
      <alignment horizontal="left" indent="1"/>
    </xf>
    <xf numFmtId="0" fontId="0" fillId="0" borderId="25" xfId="0" applyBorder="1"/>
    <xf numFmtId="0" fontId="15" fillId="0" borderId="0" xfId="0" applyFont="1" applyAlignment="1">
      <alignment horizontal="right" indent="1"/>
    </xf>
    <xf numFmtId="0" fontId="18" fillId="0" borderId="0" xfId="0" applyFont="1" applyAlignment="1">
      <alignment horizontal="left" indent="1"/>
    </xf>
    <xf numFmtId="165" fontId="0" fillId="0" borderId="0" xfId="0" applyNumberFormat="1"/>
    <xf numFmtId="165" fontId="19" fillId="0" borderId="0" xfId="0" applyNumberFormat="1" applyFont="1" applyAlignment="1">
      <alignment horizontal="right"/>
    </xf>
    <xf numFmtId="0" fontId="8" fillId="0" borderId="26" xfId="0" applyFont="1" applyBorder="1" applyAlignment="1">
      <alignment horizontal="center" wrapText="1"/>
    </xf>
    <xf numFmtId="165" fontId="8" fillId="0" borderId="26" xfId="0" applyNumberFormat="1" applyFont="1" applyBorder="1" applyAlignment="1">
      <alignment horizontal="center" wrapText="1"/>
    </xf>
    <xf numFmtId="165" fontId="8" fillId="0" borderId="27" xfId="0" applyNumberFormat="1" applyFont="1" applyBorder="1" applyAlignment="1">
      <alignment horizontal="center" wrapText="1"/>
    </xf>
    <xf numFmtId="49" fontId="8" fillId="0" borderId="26" xfId="0" applyNumberFormat="1" applyFont="1" applyBorder="1" applyAlignment="1">
      <alignment horizontal="center" wrapText="1"/>
    </xf>
    <xf numFmtId="0" fontId="8" fillId="0" borderId="29" xfId="0" quotePrefix="1" applyFont="1" applyBorder="1" applyAlignment="1">
      <alignment horizontal="center" vertical="center" wrapText="1"/>
    </xf>
    <xf numFmtId="0" fontId="8" fillId="0" borderId="27" xfId="0" quotePrefix="1" applyFont="1" applyBorder="1" applyAlignment="1">
      <alignment horizontal="center" vertical="center" wrapText="1"/>
    </xf>
    <xf numFmtId="0" fontId="21" fillId="0" borderId="30" xfId="0" applyFont="1" applyBorder="1" applyAlignment="1">
      <alignment horizontal="left" indent="1"/>
    </xf>
    <xf numFmtId="4" fontId="21" fillId="0" borderId="30" xfId="0" applyNumberFormat="1" applyFont="1" applyBorder="1" applyAlignment="1">
      <alignment horizontal="left"/>
    </xf>
    <xf numFmtId="165" fontId="21" fillId="0" borderId="31" xfId="0" applyNumberFormat="1" applyFont="1" applyBorder="1"/>
    <xf numFmtId="165" fontId="21" fillId="0" borderId="32" xfId="0" applyNumberFormat="1" applyFont="1" applyBorder="1"/>
    <xf numFmtId="165" fontId="21" fillId="0" borderId="33" xfId="0" applyNumberFormat="1" applyFont="1" applyBorder="1"/>
    <xf numFmtId="165" fontId="21" fillId="0" borderId="34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166" fontId="22" fillId="0" borderId="30" xfId="0" applyNumberFormat="1" applyFont="1" applyBorder="1" applyAlignment="1">
      <alignment horizontal="right"/>
    </xf>
    <xf numFmtId="165" fontId="21" fillId="0" borderId="35" xfId="0" applyNumberFormat="1" applyFont="1" applyBorder="1"/>
    <xf numFmtId="165" fontId="21" fillId="0" borderId="36" xfId="0" applyNumberFormat="1" applyFont="1" applyBorder="1" applyAlignment="1">
      <alignment horizontal="right"/>
    </xf>
    <xf numFmtId="0" fontId="23" fillId="0" borderId="37" xfId="0" applyFont="1" applyBorder="1" applyAlignment="1">
      <alignment horizontal="left" indent="1"/>
    </xf>
    <xf numFmtId="4" fontId="23" fillId="0" borderId="38" xfId="0" applyNumberFormat="1" applyFont="1" applyBorder="1" applyAlignment="1">
      <alignment horizontal="left"/>
    </xf>
    <xf numFmtId="0" fontId="24" fillId="0" borderId="39" xfId="0" applyFont="1" applyBorder="1"/>
    <xf numFmtId="165" fontId="23" fillId="0" borderId="40" xfId="0" applyNumberFormat="1" applyFont="1" applyBorder="1"/>
    <xf numFmtId="165" fontId="23" fillId="0" borderId="41" xfId="0" applyNumberFormat="1" applyFont="1" applyBorder="1"/>
    <xf numFmtId="166" fontId="25" fillId="0" borderId="42" xfId="1" applyNumberFormat="1" applyFont="1" applyBorder="1" applyAlignment="1">
      <alignment horizontal="right"/>
    </xf>
    <xf numFmtId="165" fontId="21" fillId="0" borderId="43" xfId="0" applyNumberFormat="1" applyFont="1" applyBorder="1"/>
    <xf numFmtId="0" fontId="21" fillId="0" borderId="0" xfId="0" applyFont="1" applyAlignment="1">
      <alignment horizontal="left" indent="1"/>
    </xf>
    <xf numFmtId="4" fontId="21" fillId="0" borderId="0" xfId="0" applyNumberFormat="1" applyFont="1" applyAlignment="1">
      <alignment horizontal="left"/>
    </xf>
    <xf numFmtId="165" fontId="21" fillId="0" borderId="44" xfId="0" applyNumberFormat="1" applyFont="1" applyBorder="1"/>
    <xf numFmtId="165" fontId="21" fillId="0" borderId="45" xfId="0" applyNumberFormat="1" applyFont="1" applyBorder="1"/>
    <xf numFmtId="165" fontId="21" fillId="0" borderId="46" xfId="0" applyNumberFormat="1" applyFont="1" applyBorder="1"/>
    <xf numFmtId="165" fontId="21" fillId="0" borderId="47" xfId="0" applyNumberFormat="1" applyFont="1" applyBorder="1" applyAlignment="1">
      <alignment horizontal="right"/>
    </xf>
    <xf numFmtId="0" fontId="1" fillId="0" borderId="0" xfId="0" applyFont="1" applyAlignment="1">
      <alignment horizontal="left" indent="1"/>
    </xf>
    <xf numFmtId="165" fontId="21" fillId="0" borderId="48" xfId="0" applyNumberFormat="1" applyFont="1" applyBorder="1"/>
    <xf numFmtId="165" fontId="21" fillId="0" borderId="49" xfId="0" applyNumberFormat="1" applyFont="1" applyBorder="1"/>
    <xf numFmtId="165" fontId="21" fillId="0" borderId="50" xfId="0" applyNumberFormat="1" applyFont="1" applyBorder="1"/>
    <xf numFmtId="165" fontId="21" fillId="0" borderId="51" xfId="0" applyNumberFormat="1" applyFont="1" applyBorder="1" applyAlignment="1">
      <alignment horizontal="right"/>
    </xf>
    <xf numFmtId="166" fontId="22" fillId="0" borderId="52" xfId="0" applyNumberFormat="1" applyFont="1" applyBorder="1" applyAlignment="1">
      <alignment horizontal="right"/>
    </xf>
    <xf numFmtId="166" fontId="26" fillId="0" borderId="0" xfId="0" applyNumberFormat="1" applyFont="1"/>
    <xf numFmtId="0" fontId="20" fillId="0" borderId="0" xfId="0" applyFont="1" applyAlignment="1">
      <alignment horizontal="right" vertical="center"/>
    </xf>
    <xf numFmtId="165" fontId="27" fillId="0" borderId="53" xfId="0" applyNumberFormat="1" applyFont="1" applyBorder="1" applyAlignment="1">
      <alignment horizontal="right" vertical="center"/>
    </xf>
    <xf numFmtId="165" fontId="27" fillId="0" borderId="0" xfId="0" applyNumberFormat="1" applyFont="1" applyAlignment="1">
      <alignment horizontal="right" vertical="center"/>
    </xf>
    <xf numFmtId="166" fontId="25" fillId="0" borderId="42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8" fillId="0" borderId="0" xfId="0" quotePrefix="1" applyFont="1" applyAlignment="1">
      <alignment horizontal="center" vertical="center" wrapText="1"/>
    </xf>
    <xf numFmtId="165" fontId="21" fillId="0" borderId="0" xfId="0" applyNumberFormat="1" applyFont="1"/>
    <xf numFmtId="166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left" indent="1"/>
    </xf>
    <xf numFmtId="4" fontId="23" fillId="0" borderId="0" xfId="0" applyNumberFormat="1" applyFont="1" applyAlignment="1">
      <alignment horizontal="left"/>
    </xf>
    <xf numFmtId="0" fontId="24" fillId="0" borderId="0" xfId="0" applyFont="1"/>
    <xf numFmtId="165" fontId="23" fillId="0" borderId="0" xfId="0" applyNumberFormat="1" applyFont="1"/>
    <xf numFmtId="166" fontId="25" fillId="0" borderId="0" xfId="1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right" vertical="center"/>
    </xf>
    <xf numFmtId="165" fontId="21" fillId="0" borderId="54" xfId="0" applyNumberFormat="1" applyFont="1" applyBorder="1"/>
    <xf numFmtId="165" fontId="21" fillId="0" borderId="34" xfId="0" applyNumberFormat="1" applyFont="1" applyBorder="1"/>
    <xf numFmtId="165" fontId="21" fillId="0" borderId="55" xfId="0" applyNumberFormat="1" applyFont="1" applyBorder="1"/>
    <xf numFmtId="165" fontId="21" fillId="0" borderId="56" xfId="0" applyNumberFormat="1" applyFont="1" applyBorder="1"/>
    <xf numFmtId="165" fontId="21" fillId="0" borderId="57" xfId="0" applyNumberFormat="1" applyFont="1" applyBorder="1"/>
    <xf numFmtId="165" fontId="21" fillId="0" borderId="41" xfId="0" applyNumberFormat="1" applyFont="1" applyBorder="1"/>
    <xf numFmtId="165" fontId="21" fillId="0" borderId="58" xfId="0" applyNumberFormat="1" applyFont="1" applyBorder="1"/>
    <xf numFmtId="165" fontId="23" fillId="0" borderId="42" xfId="0" applyNumberFormat="1" applyFont="1" applyBorder="1"/>
    <xf numFmtId="165" fontId="21" fillId="0" borderId="59" xfId="0" applyNumberFormat="1" applyFont="1" applyBorder="1"/>
    <xf numFmtId="165" fontId="21" fillId="0" borderId="47" xfId="0" applyNumberFormat="1" applyFont="1" applyBorder="1"/>
    <xf numFmtId="165" fontId="21" fillId="0" borderId="60" xfId="0" applyNumberFormat="1" applyFont="1" applyBorder="1"/>
    <xf numFmtId="4" fontId="21" fillId="0" borderId="0" xfId="0" applyNumberFormat="1" applyFont="1" applyAlignment="1">
      <alignment horizontal="left" indent="1"/>
    </xf>
    <xf numFmtId="164" fontId="21" fillId="0" borderId="61" xfId="1" applyFont="1" applyBorder="1"/>
    <xf numFmtId="164" fontId="21" fillId="0" borderId="62" xfId="1" applyFont="1" applyBorder="1"/>
    <xf numFmtId="164" fontId="21" fillId="0" borderId="63" xfId="1" applyFont="1" applyBorder="1"/>
    <xf numFmtId="164" fontId="21" fillId="0" borderId="64" xfId="1" applyFont="1" applyBorder="1"/>
    <xf numFmtId="164" fontId="21" fillId="0" borderId="65" xfId="1" applyFont="1" applyBorder="1"/>
    <xf numFmtId="164" fontId="21" fillId="0" borderId="0" xfId="1" applyFont="1" applyBorder="1"/>
    <xf numFmtId="4" fontId="21" fillId="0" borderId="30" xfId="0" applyNumberFormat="1" applyFont="1" applyBorder="1" applyAlignment="1">
      <alignment horizontal="left" indent="1"/>
    </xf>
    <xf numFmtId="4" fontId="21" fillId="0" borderId="31" xfId="1" applyNumberFormat="1" applyFont="1" applyBorder="1"/>
    <xf numFmtId="4" fontId="21" fillId="0" borderId="32" xfId="1" applyNumberFormat="1" applyFont="1" applyBorder="1"/>
    <xf numFmtId="4" fontId="21" fillId="0" borderId="35" xfId="1" applyNumberFormat="1" applyFont="1" applyBorder="1"/>
    <xf numFmtId="4" fontId="21" fillId="0" borderId="55" xfId="1" applyNumberFormat="1" applyFont="1" applyBorder="1"/>
    <xf numFmtId="4" fontId="21" fillId="0" borderId="34" xfId="1" applyNumberFormat="1" applyFont="1" applyBorder="1"/>
    <xf numFmtId="4" fontId="21" fillId="0" borderId="0" xfId="1" applyNumberFormat="1" applyFont="1" applyBorder="1"/>
    <xf numFmtId="4" fontId="21" fillId="0" borderId="66" xfId="1" applyNumberFormat="1" applyFont="1" applyBorder="1"/>
    <xf numFmtId="4" fontId="21" fillId="0" borderId="45" xfId="1" applyNumberFormat="1" applyFont="1" applyBorder="1"/>
    <xf numFmtId="4" fontId="21" fillId="0" borderId="46" xfId="1" applyNumberFormat="1" applyFont="1" applyBorder="1"/>
    <xf numFmtId="4" fontId="21" fillId="0" borderId="59" xfId="1" applyNumberFormat="1" applyFont="1" applyBorder="1"/>
    <xf numFmtId="4" fontId="21" fillId="0" borderId="47" xfId="1" applyNumberFormat="1" applyFont="1" applyBorder="1"/>
    <xf numFmtId="164" fontId="21" fillId="0" borderId="67" xfId="1" applyFont="1" applyBorder="1"/>
    <xf numFmtId="164" fontId="21" fillId="0" borderId="49" xfId="1" applyFont="1" applyBorder="1"/>
    <xf numFmtId="164" fontId="21" fillId="0" borderId="50" xfId="1" applyFont="1" applyBorder="1"/>
    <xf numFmtId="164" fontId="21" fillId="0" borderId="60" xfId="1" applyFont="1" applyBorder="1"/>
    <xf numFmtId="164" fontId="21" fillId="0" borderId="51" xfId="1" applyFont="1" applyBorder="1"/>
    <xf numFmtId="0" fontId="2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28" xfId="0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1.243,78</c:v>
                  </c:pt>
                  <c:pt idx="1">
                    <c:v>1.776,77</c:v>
                  </c:pt>
                  <c:pt idx="2">
                    <c:v>468,29</c:v>
                  </c:pt>
                  <c:pt idx="3">
                    <c:v>449,73</c:v>
                  </c:pt>
                  <c:pt idx="4">
                    <c:v>18,56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1243.7760000000001</c:v>
                </c:pt>
                <c:pt idx="1">
                  <c:v>1776.7685933999999</c:v>
                </c:pt>
                <c:pt idx="2">
                  <c:v>468.29164460999988</c:v>
                </c:pt>
                <c:pt idx="3">
                  <c:v>449.72887284000001</c:v>
                </c:pt>
                <c:pt idx="4">
                  <c:v>18.562771770000001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1-45B5-A46B-9A9E3EA37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957760"/>
        <c:axId val="161959296"/>
        <c:axId val="0"/>
      </c:bar3DChart>
      <c:catAx>
        <c:axId val="161957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9592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7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72.725613699999997</c:v>
                </c:pt>
                <c:pt idx="1">
                  <c:v>47.941937699999997</c:v>
                </c:pt>
                <c:pt idx="2">
                  <c:v>4.3438869299999991</c:v>
                </c:pt>
                <c:pt idx="3">
                  <c:v>312.54606075999993</c:v>
                </c:pt>
                <c:pt idx="4">
                  <c:v>10.08154186</c:v>
                </c:pt>
                <c:pt idx="5">
                  <c:v>0.48330726999999996</c:v>
                </c:pt>
                <c:pt idx="6">
                  <c:v>1.5919797600000001</c:v>
                </c:pt>
                <c:pt idx="7">
                  <c:v>18.577316629999999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2-4B15-BB73-31B69B438BA2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176.46899999999999</c:v>
                </c:pt>
                <c:pt idx="1">
                  <c:v>99.520499999999998</c:v>
                </c:pt>
                <c:pt idx="2">
                  <c:v>5.1070000000000002</c:v>
                </c:pt>
                <c:pt idx="3">
                  <c:v>783.66647938999995</c:v>
                </c:pt>
                <c:pt idx="4">
                  <c:v>11.193099999999999</c:v>
                </c:pt>
                <c:pt idx="5">
                  <c:v>0</c:v>
                </c:pt>
                <c:pt idx="6">
                  <c:v>4.4288999999999996</c:v>
                </c:pt>
                <c:pt idx="7">
                  <c:v>696.38361400999997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2-4B15-BB73-31B69B438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2334208"/>
        <c:axId val="162335744"/>
        <c:axId val="0"/>
      </c:bar3DChart>
      <c:catAx>
        <c:axId val="16233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3357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420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C39-40A9-93A0-D52865CAAED9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C39-40A9-93A0-D52865CAAED9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39-40A9-93A0-D52865CAAED9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39-40A9-93A0-D52865CAAED9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449.72887284000001</c:v>
                </c:pt>
                <c:pt idx="1">
                  <c:v>18.562771770000001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39-40A9-93A0-D52865CAAED9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1.243,78</c:v>
                  </c:pt>
                  <c:pt idx="1">
                    <c:v>1.776,77</c:v>
                  </c:pt>
                  <c:pt idx="2">
                    <c:v>1.237,91</c:v>
                  </c:pt>
                  <c:pt idx="3">
                    <c:v>778,77</c:v>
                  </c:pt>
                  <c:pt idx="4">
                    <c:v>745,78</c:v>
                  </c:pt>
                  <c:pt idx="5">
                    <c:v>32,99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1243.7760000000001</c:v>
                </c:pt>
                <c:pt idx="1">
                  <c:v>1776.7685934000001</c:v>
                </c:pt>
                <c:pt idx="2">
                  <c:v>1237.9097894500001</c:v>
                </c:pt>
                <c:pt idx="3">
                  <c:v>778.77041998000004</c:v>
                </c:pt>
                <c:pt idx="4">
                  <c:v>745.77796155999999</c:v>
                </c:pt>
                <c:pt idx="5">
                  <c:v>32.992458420000013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B-4046-A26A-850319C6A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9763456"/>
        <c:axId val="159769344"/>
        <c:axId val="0"/>
      </c:bar3DChart>
      <c:catAx>
        <c:axId val="15976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7693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3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126.85425247000006</c:v>
                </c:pt>
                <c:pt idx="1">
                  <c:v>123.43020330000007</c:v>
                </c:pt>
                <c:pt idx="2">
                  <c:v>2.1348E-4</c:v>
                </c:pt>
                <c:pt idx="3">
                  <c:v>356.84254163000003</c:v>
                </c:pt>
                <c:pt idx="4">
                  <c:v>0</c:v>
                </c:pt>
                <c:pt idx="5">
                  <c:v>87.295536450000029</c:v>
                </c:pt>
                <c:pt idx="6">
                  <c:v>348.26144231000001</c:v>
                </c:pt>
                <c:pt idx="7">
                  <c:v>195.22559981000001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DD-4837-A762-2A5315E43D5A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284.87056343000006</c:v>
                </c:pt>
                <c:pt idx="1">
                  <c:v>166.17189902000007</c:v>
                </c:pt>
                <c:pt idx="2">
                  <c:v>0.111</c:v>
                </c:pt>
                <c:pt idx="3">
                  <c:v>431.01474835999988</c:v>
                </c:pt>
                <c:pt idx="4">
                  <c:v>4</c:v>
                </c:pt>
                <c:pt idx="5">
                  <c:v>130.42783546999999</c:v>
                </c:pt>
                <c:pt idx="6">
                  <c:v>554.82669859999987</c:v>
                </c:pt>
                <c:pt idx="7">
                  <c:v>205.34584852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DD-4837-A762-2A5315E43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725056"/>
        <c:axId val="161726848"/>
        <c:axId val="0"/>
      </c:bar3DChart>
      <c:catAx>
        <c:axId val="1617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7268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5056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EEF-48A0-BA8C-C27396BEEB56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EEF-48A0-BA8C-C27396BEEB56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EF-48A0-BA8C-C27396BEEB56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EF-48A0-BA8C-C27396BEEB56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745.77796155999999</c:v>
                </c:pt>
                <c:pt idx="1">
                  <c:v>32.992458420000013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EF-48A0-BA8C-C27396BEEB56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317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323E3DD3-4653-415F-9B25-62A63BF3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1827385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78616705-AA08-4592-A834-4FA977C7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:a16="http://schemas.microsoft.com/office/drawing/2014/main" id="{9C780004-3570-4D06-AA59-8C9D760C5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:a16="http://schemas.microsoft.com/office/drawing/2014/main" id="{16D71432-1D74-45CB-83DB-1C460E2FB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:a16="http://schemas.microsoft.com/office/drawing/2014/main" id="{E8A48AC0-9809-4C30-945A-327DF6AB2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E19D14A0-C95C-44BF-9A53-EE21F220F229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:a16="http://schemas.microsoft.com/office/drawing/2014/main" id="{7C91E736-5809-4DF0-8102-9DDE8D2C8285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6F7F36AD-BFC5-4B3D-B02B-DDB0C1068029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703EEF86-B917-4788-8393-62ABB760A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:a16="http://schemas.microsoft.com/office/drawing/2014/main" id="{D453C36A-C940-4AD4-9D0F-44B6CA74F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:a16="http://schemas.microsoft.com/office/drawing/2014/main" id="{6347E78B-E590-44E2-96F0-269901F71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:a16="http://schemas.microsoft.com/office/drawing/2014/main" id="{CEF2833C-F937-4C30-B51F-E779259DB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:a16="http://schemas.microsoft.com/office/drawing/2014/main" id="{8C2C90BC-DDD3-4C19-BBAF-2284A87D87E3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:a16="http://schemas.microsoft.com/office/drawing/2014/main" id="{722CA520-6B16-4235-BDB1-6902C9DB1BF5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7C107157-BBAE-4250-A00A-B70FCC96C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2028542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D8013A13-9D9B-489F-9DB8-6563DCB1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CO\Dades\Tec1\Comptabilitat\CPressupostaria\Estats2024.xlsm" TargetMode="External"/><Relationship Id="rId1" Type="http://schemas.openxmlformats.org/officeDocument/2006/relationships/externalLinkPath" Target="/SCO/Dades/Tec1/Comptabilitat/CPressupostaria/Estats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ngsClau"/>
      <sheetName val="Taules"/>
      <sheetName val="Impressio"/>
      <sheetName val="NomsdRang"/>
      <sheetName val="PendentRecaptiPagam"/>
      <sheetName val="CGrafics"/>
      <sheetName val="ExportRomanent"/>
      <sheetName val="DadesPDespesesConsorcis"/>
      <sheetName val="DadesPIngressosConsorcis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CpfdIngressosTancats"/>
      <sheetName val="CpfdIngressosCorrents"/>
      <sheetName val="CpfdDespesesTancats"/>
      <sheetName val="CpfdDespesesCorrents"/>
      <sheetName val="MemoriaM1"/>
      <sheetName val="ResumdExecucio"/>
      <sheetName val="RegladDespesapEns"/>
      <sheetName val="EstabilitatGrup"/>
      <sheetName val="SPublicDiba"/>
      <sheetName val="Moviments"/>
      <sheetName val="FPrivadaPalau"/>
      <sheetName val="FDemocraciaiGLocal"/>
      <sheetName val="ICPolitiquesiSocials"/>
      <sheetName val="CUIMenendezPelayo"/>
      <sheetName val="CPatrimonidSitges"/>
      <sheetName val="CPSerraladadMarina"/>
      <sheetName val="CPSerraladaLitoral"/>
      <sheetName val="CPFoix"/>
      <sheetName val="CParcAgrari"/>
      <sheetName val="Cemical"/>
      <sheetName val="CenGuilleriesSavassona"/>
      <sheetName val="CDocMuseuTextil"/>
      <sheetName val="CDrassanesReials"/>
      <sheetName val="Cccb"/>
      <sheetName val="Xal"/>
      <sheetName val="PApostes"/>
      <sheetName val="OGTributaria"/>
      <sheetName val="ITeatre"/>
      <sheetName val="QComandamentCont"/>
      <sheetName val="QComandament"/>
      <sheetName val="Provisio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8">
          <cell r="C8" t="str">
            <v>Àrea de Serveis Generals i Transició Digital</v>
          </cell>
        </row>
        <row r="9">
          <cell r="C9" t="str">
            <v>Intervenció General</v>
          </cell>
        </row>
        <row r="10">
          <cell r="C10" t="str">
            <v>Servei Comptable</v>
          </cell>
        </row>
        <row r="12">
          <cell r="C12" t="str">
            <v>estat d'execució del pressupost</v>
          </cell>
        </row>
        <row r="13">
          <cell r="C13" t="str">
            <v>estat d'execució</v>
          </cell>
        </row>
        <row r="16">
          <cell r="C16" t="str">
            <v>30 de juny de 2024</v>
          </cell>
        </row>
        <row r="19">
          <cell r="C19">
            <v>45473</v>
          </cell>
        </row>
        <row r="20">
          <cell r="C20">
            <v>30</v>
          </cell>
        </row>
        <row r="21">
          <cell r="C21">
            <v>6</v>
          </cell>
        </row>
        <row r="22">
          <cell r="C22">
            <v>2024</v>
          </cell>
        </row>
        <row r="23">
          <cell r="C23" t="str">
            <v>extret el 18/7/2024</v>
          </cell>
        </row>
        <row r="24">
          <cell r="C24">
            <v>45503</v>
          </cell>
        </row>
        <row r="29">
          <cell r="C29">
            <v>0</v>
          </cell>
        </row>
        <row r="30">
          <cell r="C30" t="str">
            <v xml:space="preserve"> </v>
          </cell>
        </row>
      </sheetData>
      <sheetData sheetId="1">
        <row r="7">
          <cell r="B7">
            <v>0</v>
          </cell>
          <cell r="C7" t="str">
            <v>desembre</v>
          </cell>
          <cell r="D7" t="str">
            <v>des</v>
          </cell>
          <cell r="E7" t="str">
            <v xml:space="preserve"> de desembre de 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</v>
          </cell>
          <cell r="C8" t="str">
            <v>gener</v>
          </cell>
          <cell r="D8" t="str">
            <v>gen</v>
          </cell>
          <cell r="E8" t="str">
            <v xml:space="preserve"> de gener de </v>
          </cell>
          <cell r="F8">
            <v>31</v>
          </cell>
          <cell r="G8">
            <v>31</v>
          </cell>
          <cell r="H8">
            <v>366</v>
          </cell>
        </row>
        <row r="9">
          <cell r="B9">
            <v>2</v>
          </cell>
          <cell r="C9" t="str">
            <v>febrer</v>
          </cell>
          <cell r="D9" t="str">
            <v>feb</v>
          </cell>
          <cell r="E9" t="str">
            <v xml:space="preserve"> de febrer de </v>
          </cell>
          <cell r="F9">
            <v>29</v>
          </cell>
          <cell r="G9">
            <v>60</v>
          </cell>
          <cell r="H9">
            <v>335</v>
          </cell>
        </row>
        <row r="10">
          <cell r="B10">
            <v>3</v>
          </cell>
          <cell r="C10" t="str">
            <v>març</v>
          </cell>
          <cell r="D10" t="str">
            <v>mar</v>
          </cell>
          <cell r="E10" t="str">
            <v xml:space="preserve"> de març de </v>
          </cell>
          <cell r="F10">
            <v>31</v>
          </cell>
          <cell r="G10">
            <v>91</v>
          </cell>
          <cell r="H10">
            <v>306</v>
          </cell>
        </row>
        <row r="11">
          <cell r="B11">
            <v>4</v>
          </cell>
          <cell r="C11" t="str">
            <v>abril</v>
          </cell>
          <cell r="D11" t="str">
            <v>abr</v>
          </cell>
          <cell r="E11" t="str">
            <v xml:space="preserve"> d'abril de </v>
          </cell>
          <cell r="F11">
            <v>30</v>
          </cell>
          <cell r="G11">
            <v>121</v>
          </cell>
          <cell r="H11">
            <v>275</v>
          </cell>
        </row>
        <row r="12">
          <cell r="B12">
            <v>5</v>
          </cell>
          <cell r="C12" t="str">
            <v>maig</v>
          </cell>
          <cell r="D12" t="str">
            <v>mai</v>
          </cell>
          <cell r="E12" t="str">
            <v xml:space="preserve"> de maig de </v>
          </cell>
          <cell r="F12">
            <v>31</v>
          </cell>
          <cell r="G12">
            <v>152</v>
          </cell>
          <cell r="H12">
            <v>245</v>
          </cell>
        </row>
        <row r="13">
          <cell r="B13">
            <v>6</v>
          </cell>
          <cell r="C13" t="str">
            <v>juny</v>
          </cell>
          <cell r="D13" t="str">
            <v>jun</v>
          </cell>
          <cell r="E13" t="str">
            <v xml:space="preserve"> de juny de </v>
          </cell>
          <cell r="F13">
            <v>30</v>
          </cell>
          <cell r="G13">
            <v>182</v>
          </cell>
          <cell r="H13">
            <v>214</v>
          </cell>
        </row>
        <row r="14">
          <cell r="B14">
            <v>7</v>
          </cell>
          <cell r="C14" t="str">
            <v>juliol</v>
          </cell>
          <cell r="D14" t="str">
            <v>jul</v>
          </cell>
          <cell r="E14" t="str">
            <v xml:space="preserve"> de juliol de </v>
          </cell>
          <cell r="F14">
            <v>31</v>
          </cell>
          <cell r="G14">
            <v>213</v>
          </cell>
          <cell r="H14">
            <v>184</v>
          </cell>
        </row>
        <row r="15">
          <cell r="B15">
            <v>8</v>
          </cell>
          <cell r="C15" t="str">
            <v>agost</v>
          </cell>
          <cell r="D15" t="str">
            <v>ago</v>
          </cell>
          <cell r="E15" t="str">
            <v xml:space="preserve"> d'agost de </v>
          </cell>
          <cell r="F15">
            <v>31</v>
          </cell>
          <cell r="G15">
            <v>244</v>
          </cell>
          <cell r="H15">
            <v>153</v>
          </cell>
        </row>
        <row r="16">
          <cell r="B16">
            <v>9</v>
          </cell>
          <cell r="C16" t="str">
            <v>setembre</v>
          </cell>
          <cell r="D16" t="str">
            <v>set</v>
          </cell>
          <cell r="E16" t="str">
            <v xml:space="preserve"> de setembre de </v>
          </cell>
          <cell r="F16">
            <v>30</v>
          </cell>
          <cell r="G16">
            <v>274</v>
          </cell>
          <cell r="H16">
            <v>122</v>
          </cell>
        </row>
        <row r="17">
          <cell r="B17">
            <v>10</v>
          </cell>
          <cell r="C17" t="str">
            <v>octubre</v>
          </cell>
          <cell r="D17" t="str">
            <v>oct</v>
          </cell>
          <cell r="E17" t="str">
            <v xml:space="preserve"> d'octubre de </v>
          </cell>
          <cell r="F17">
            <v>31</v>
          </cell>
          <cell r="G17">
            <v>305</v>
          </cell>
          <cell r="H17">
            <v>92</v>
          </cell>
        </row>
        <row r="18">
          <cell r="B18">
            <v>11</v>
          </cell>
          <cell r="C18" t="str">
            <v>novembre</v>
          </cell>
          <cell r="D18" t="str">
            <v>nov</v>
          </cell>
          <cell r="E18" t="str">
            <v xml:space="preserve"> de novembre de </v>
          </cell>
          <cell r="F18">
            <v>30</v>
          </cell>
          <cell r="G18">
            <v>335</v>
          </cell>
          <cell r="H18">
            <v>61</v>
          </cell>
        </row>
        <row r="19">
          <cell r="B19">
            <v>12</v>
          </cell>
          <cell r="C19" t="str">
            <v>desembre</v>
          </cell>
          <cell r="D19" t="str">
            <v>des</v>
          </cell>
          <cell r="E19" t="str">
            <v xml:space="preserve"> de desembre de </v>
          </cell>
          <cell r="F19">
            <v>31</v>
          </cell>
          <cell r="G19">
            <v>366</v>
          </cell>
          <cell r="H19">
            <v>31</v>
          </cell>
        </row>
        <row r="40">
          <cell r="B40">
            <v>1</v>
          </cell>
          <cell r="C40" t="str">
            <v>pressupost corrent</v>
          </cell>
          <cell r="D40"/>
          <cell r="E40"/>
          <cell r="F40" t="str">
            <v>estat d'ingressos i despeses</v>
          </cell>
          <cell r="G40"/>
          <cell r="H40"/>
        </row>
        <row r="41">
          <cell r="B41">
            <v>2</v>
          </cell>
          <cell r="C41" t="str">
            <v>pressupost d'exercicis tancats</v>
          </cell>
          <cell r="D41"/>
          <cell r="E41"/>
          <cell r="F41" t="str">
            <v>estat d'ingressos i despeses</v>
          </cell>
          <cell r="G41"/>
          <cell r="H41"/>
        </row>
        <row r="42">
          <cell r="B42">
            <v>3</v>
          </cell>
          <cell r="C42" t="str">
            <v>comparatiu amb l'exercici 2023</v>
          </cell>
          <cell r="D42"/>
          <cell r="E42"/>
          <cell r="F42" t="str">
            <v>estat d'ingressos i despeses</v>
          </cell>
          <cell r="G42"/>
          <cell r="H42"/>
        </row>
        <row r="43">
          <cell r="B43">
            <v>4</v>
          </cell>
          <cell r="C43" t="str">
            <v>moviments de tresoreria</v>
          </cell>
          <cell r="D43"/>
          <cell r="E43"/>
          <cell r="F43" t="str">
            <v>pressupostaris / no pressupostaris</v>
          </cell>
          <cell r="G43"/>
          <cell r="H43"/>
        </row>
        <row r="44">
          <cell r="B44">
            <v>5</v>
          </cell>
          <cell r="C44" t="str">
            <v>conceptes no pressupostaris</v>
          </cell>
          <cell r="D44"/>
          <cell r="E44"/>
          <cell r="F44" t="str">
            <v>saldos deutors / saldos creditors</v>
          </cell>
          <cell r="G44"/>
          <cell r="H44"/>
        </row>
        <row r="45">
          <cell r="B45">
            <v>5.01</v>
          </cell>
          <cell r="C45" t="str">
            <v>estat d'execució del pressupost</v>
          </cell>
          <cell r="D45"/>
          <cell r="E45"/>
          <cell r="F45"/>
          <cell r="G45"/>
          <cell r="H45"/>
        </row>
        <row r="46">
          <cell r="B46">
            <v>5.01</v>
          </cell>
          <cell r="C46" t="str">
            <v>romanent líquid de tresoreria</v>
          </cell>
          <cell r="D46"/>
          <cell r="E46"/>
          <cell r="F46"/>
          <cell r="G46"/>
          <cell r="H46"/>
        </row>
        <row r="47">
          <cell r="B47">
            <v>5.01</v>
          </cell>
          <cell r="C47" t="str">
            <v>quadre de comandament</v>
          </cell>
          <cell r="D47"/>
          <cell r="E47"/>
          <cell r="F47"/>
          <cell r="G47"/>
          <cell r="H47"/>
        </row>
        <row r="48">
          <cell r="B48">
            <v>5.01</v>
          </cell>
          <cell r="C48" t="str">
            <v>altres dades de tancament</v>
          </cell>
          <cell r="D48"/>
          <cell r="E48"/>
          <cell r="F48"/>
          <cell r="G48"/>
          <cell r="H48"/>
        </row>
        <row r="49">
          <cell r="B49">
            <v>6</v>
          </cell>
          <cell r="C49" t="str">
            <v>pressupost dels organismes autònoms</v>
          </cell>
          <cell r="D49"/>
          <cell r="E49"/>
          <cell r="F49" t="str">
            <v>estat d'ingressos i despeses</v>
          </cell>
          <cell r="G49"/>
          <cell r="H49"/>
        </row>
        <row r="50">
          <cell r="B50">
            <v>7</v>
          </cell>
          <cell r="C50" t="str">
            <v>pressupost de consorcis</v>
          </cell>
          <cell r="D50"/>
          <cell r="E50"/>
          <cell r="F50" t="str">
            <v>estat d'ingressos i despeses</v>
          </cell>
          <cell r="G50"/>
          <cell r="H50"/>
        </row>
        <row r="51">
          <cell r="B51">
            <v>7.01</v>
          </cell>
          <cell r="C51" t="str">
            <v>estat d'execució del pressupost - ingressos</v>
          </cell>
          <cell r="D51"/>
          <cell r="E51"/>
          <cell r="F51" t="str">
            <v>per àrea i direcció/gerència</v>
          </cell>
          <cell r="G51"/>
          <cell r="H51"/>
        </row>
        <row r="52">
          <cell r="B52">
            <v>7.01</v>
          </cell>
          <cell r="C52" t="str">
            <v>estat d'execució del pressupost - despeses</v>
          </cell>
          <cell r="D52"/>
          <cell r="E52"/>
          <cell r="F52" t="str">
            <v>per àrea i direcció/gerència</v>
          </cell>
          <cell r="G52"/>
          <cell r="H52"/>
        </row>
        <row r="53">
          <cell r="B53">
            <v>7.01</v>
          </cell>
          <cell r="C53" t="str">
            <v>romanents de crèdit</v>
          </cell>
          <cell r="D53"/>
          <cell r="E53"/>
          <cell r="F53" t="str">
            <v>per àrea i direcció/gerència</v>
          </cell>
          <cell r="G53"/>
          <cell r="H53"/>
        </row>
        <row r="54">
          <cell r="B54">
            <v>7.01</v>
          </cell>
          <cell r="C54" t="str">
            <v>despeses d'anys anteriors</v>
          </cell>
          <cell r="D54"/>
          <cell r="E54"/>
          <cell r="F54" t="str">
            <v>per àrea i direcció/gerència</v>
          </cell>
          <cell r="G54"/>
          <cell r="H54"/>
        </row>
      </sheetData>
      <sheetData sheetId="2">
        <row r="9">
          <cell r="C9" t="str">
            <v>S</v>
          </cell>
        </row>
        <row r="14">
          <cell r="C14" t="str">
            <v>S</v>
          </cell>
        </row>
        <row r="17">
          <cell r="C17" t="str">
            <v>S</v>
          </cell>
        </row>
        <row r="26">
          <cell r="C26" t="str">
            <v>S</v>
          </cell>
        </row>
        <row r="28">
          <cell r="C28" t="str">
            <v>S</v>
          </cell>
        </row>
        <row r="32">
          <cell r="C32" t="str">
            <v>N</v>
          </cell>
        </row>
        <row r="34">
          <cell r="C34" t="str">
            <v>N</v>
          </cell>
        </row>
        <row r="36">
          <cell r="C36" t="str">
            <v>N</v>
          </cell>
        </row>
        <row r="39">
          <cell r="C39" t="str">
            <v>N</v>
          </cell>
        </row>
        <row r="43">
          <cell r="C43" t="str">
            <v>S</v>
          </cell>
        </row>
        <row r="48">
          <cell r="C48" t="str">
            <v>S</v>
          </cell>
        </row>
        <row r="65">
          <cell r="C65" t="str">
            <v>N</v>
          </cell>
        </row>
        <row r="66">
          <cell r="C66" t="str">
            <v>N</v>
          </cell>
        </row>
        <row r="67">
          <cell r="C67" t="str">
            <v>N</v>
          </cell>
        </row>
        <row r="68">
          <cell r="C68" t="str">
            <v>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C4">
            <v>45473</v>
          </cell>
          <cell r="E4">
            <v>45491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BA8D3-875E-42A3-8387-0F5419691636}">
  <sheetPr codeName="Hoja36"/>
  <dimension ref="A1:K68"/>
  <sheetViews>
    <sheetView showGridLines="0" tabSelected="1" zoomScale="110" zoomScaleNormal="110" workbookViewId="0">
      <pane ySplit="1" topLeftCell="A2" activePane="bottomLeft" state="frozen"/>
      <selection activeCell="J26" sqref="J26"/>
      <selection pane="bottomLeft" activeCell="N9" sqref="N9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34" t="s">
        <v>29</v>
      </c>
      <c r="B1" s="34"/>
      <c r="J1" s="35"/>
      <c r="K1" s="36"/>
    </row>
    <row r="2" spans="1:11" ht="18" x14ac:dyDescent="0.25">
      <c r="A2" s="34" t="s">
        <v>29</v>
      </c>
      <c r="B2" s="34"/>
      <c r="K2" s="37"/>
    </row>
    <row r="3" spans="1:11" ht="33" customHeight="1" thickBot="1" x14ac:dyDescent="0.4">
      <c r="A3" s="38" t="str">
        <f>titol</f>
        <v>estat d'execució del pressupost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3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81</v>
      </c>
    </row>
    <row r="5" spans="1:11" x14ac:dyDescent="0.2">
      <c r="H5" t="s">
        <v>29</v>
      </c>
    </row>
    <row r="7" spans="1:11" ht="33.75" x14ac:dyDescent="0.5">
      <c r="A7" s="44" t="s">
        <v>1</v>
      </c>
      <c r="H7" s="45"/>
      <c r="I7" s="45"/>
      <c r="J7" s="45"/>
      <c r="K7" s="46" t="str">
        <f>nota1</f>
        <v xml:space="preserve"> </v>
      </c>
    </row>
    <row r="8" spans="1:11" ht="20.100000000000001" customHeight="1" thickBot="1" x14ac:dyDescent="0.55000000000000004">
      <c r="A8" s="44"/>
      <c r="H8" s="45"/>
      <c r="I8" s="45"/>
      <c r="J8" s="45"/>
      <c r="K8" s="45"/>
    </row>
    <row r="9" spans="1:11" ht="40.35" customHeight="1" x14ac:dyDescent="0.25">
      <c r="A9" s="134" t="s">
        <v>32</v>
      </c>
      <c r="B9" s="135"/>
      <c r="D9" s="47" t="s">
        <v>58</v>
      </c>
      <c r="E9" s="47" t="s">
        <v>59</v>
      </c>
      <c r="F9" s="47" t="s">
        <v>60</v>
      </c>
      <c r="G9" s="47" t="s">
        <v>61</v>
      </c>
      <c r="H9" s="47" t="s">
        <v>62</v>
      </c>
      <c r="I9" s="47" t="s">
        <v>6</v>
      </c>
      <c r="J9" s="49"/>
      <c r="K9" s="50" t="s">
        <v>63</v>
      </c>
    </row>
    <row r="10" spans="1:11" ht="20.100000000000001" customHeight="1" thickBot="1" x14ac:dyDescent="0.25">
      <c r="A10" s="136"/>
      <c r="B10" s="136"/>
      <c r="D10" s="51" t="s">
        <v>39</v>
      </c>
      <c r="E10" s="51" t="s">
        <v>40</v>
      </c>
      <c r="F10" s="51" t="s">
        <v>64</v>
      </c>
      <c r="G10" s="51" t="s">
        <v>42</v>
      </c>
      <c r="H10" s="51" t="s">
        <v>43</v>
      </c>
      <c r="I10" s="51" t="s">
        <v>65</v>
      </c>
      <c r="J10" s="52"/>
      <c r="K10" s="51" t="s">
        <v>45</v>
      </c>
    </row>
    <row r="11" spans="1:11" ht="28.35" customHeight="1" x14ac:dyDescent="0.3">
      <c r="A11" s="53">
        <v>1</v>
      </c>
      <c r="B11" s="54" t="s">
        <v>66</v>
      </c>
      <c r="D11" s="69">
        <v>176469000</v>
      </c>
      <c r="E11" s="56">
        <v>0</v>
      </c>
      <c r="F11" s="57">
        <v>176469000</v>
      </c>
      <c r="G11" s="99">
        <v>72725613.700000003</v>
      </c>
      <c r="H11" s="56">
        <v>72053486.659999996</v>
      </c>
      <c r="I11" s="100">
        <v>672127.04</v>
      </c>
      <c r="J11" s="59"/>
      <c r="K11" s="60">
        <f t="shared" ref="K11:K22" si="0">IF(F11=0,0,G11/F11)</f>
        <v>0.41211552000634671</v>
      </c>
    </row>
    <row r="12" spans="1:11" ht="16.5" x14ac:dyDescent="0.3">
      <c r="A12" s="53">
        <v>2</v>
      </c>
      <c r="B12" s="54" t="s">
        <v>67</v>
      </c>
      <c r="D12" s="55">
        <v>99520500</v>
      </c>
      <c r="E12" s="56">
        <v>0</v>
      </c>
      <c r="F12" s="61">
        <v>99520500</v>
      </c>
      <c r="G12" s="101">
        <v>47941937.699999996</v>
      </c>
      <c r="H12" s="56">
        <v>47941937.699999996</v>
      </c>
      <c r="I12" s="100">
        <v>0</v>
      </c>
      <c r="J12" s="59"/>
      <c r="K12" s="60">
        <f t="shared" si="0"/>
        <v>0.48172926884410744</v>
      </c>
    </row>
    <row r="13" spans="1:11" ht="16.5" x14ac:dyDescent="0.3">
      <c r="A13" s="53">
        <v>3</v>
      </c>
      <c r="B13" s="54" t="s">
        <v>68</v>
      </c>
      <c r="D13" s="55">
        <v>5107000</v>
      </c>
      <c r="E13" s="56">
        <v>0</v>
      </c>
      <c r="F13" s="61">
        <v>5107000</v>
      </c>
      <c r="G13" s="101">
        <v>4343886.9299999988</v>
      </c>
      <c r="H13" s="56">
        <v>3174720.8299999987</v>
      </c>
      <c r="I13" s="100">
        <v>1169166.1000000001</v>
      </c>
      <c r="J13" s="59"/>
      <c r="K13" s="60">
        <f t="shared" si="0"/>
        <v>0.85057507930291731</v>
      </c>
    </row>
    <row r="14" spans="1:11" ht="16.5" x14ac:dyDescent="0.3">
      <c r="A14" s="53">
        <v>4</v>
      </c>
      <c r="B14" s="54" t="s">
        <v>49</v>
      </c>
      <c r="D14" s="55">
        <v>761707500</v>
      </c>
      <c r="E14" s="56">
        <v>21958979.390000001</v>
      </c>
      <c r="F14" s="61">
        <v>783666479.38999999</v>
      </c>
      <c r="G14" s="101">
        <v>312546060.75999993</v>
      </c>
      <c r="H14" s="56">
        <v>309316691.06</v>
      </c>
      <c r="I14" s="100">
        <v>3229369.6999999997</v>
      </c>
      <c r="J14" s="59"/>
      <c r="K14" s="60">
        <f t="shared" si="0"/>
        <v>0.39882535361635402</v>
      </c>
    </row>
    <row r="15" spans="1:11" ht="17.25" thickBot="1" x14ac:dyDescent="0.35">
      <c r="A15" s="70">
        <v>5</v>
      </c>
      <c r="B15" s="71" t="s">
        <v>69</v>
      </c>
      <c r="D15" s="72">
        <v>11193100</v>
      </c>
      <c r="E15" s="102">
        <v>0</v>
      </c>
      <c r="F15" s="103">
        <v>11193100</v>
      </c>
      <c r="G15" s="104">
        <v>10081541.859999999</v>
      </c>
      <c r="H15" s="102">
        <v>9737873.0999999996</v>
      </c>
      <c r="I15" s="105">
        <v>343668.76000000007</v>
      </c>
      <c r="J15" s="59"/>
      <c r="K15" s="60">
        <f t="shared" si="0"/>
        <v>0.90069255702173656</v>
      </c>
    </row>
    <row r="16" spans="1:11" ht="17.25" thickBot="1" x14ac:dyDescent="0.35">
      <c r="A16" s="63"/>
      <c r="B16" s="64" t="s">
        <v>70</v>
      </c>
      <c r="C16" s="65"/>
      <c r="D16" s="66">
        <f t="shared" ref="D16:I16" si="1">SUM(D11:D15)</f>
        <v>1053997100</v>
      </c>
      <c r="E16" s="66">
        <f t="shared" si="1"/>
        <v>21958979.390000001</v>
      </c>
      <c r="F16" s="106">
        <f t="shared" si="1"/>
        <v>1075956079.3899999</v>
      </c>
      <c r="G16" s="66">
        <f>SUM(G11:G15)</f>
        <v>447639040.94999993</v>
      </c>
      <c r="H16" s="66">
        <f>SUM(H11:H15)</f>
        <v>442224709.35000002</v>
      </c>
      <c r="I16" s="66">
        <f t="shared" si="1"/>
        <v>5414331.5999999996</v>
      </c>
      <c r="J16" s="67"/>
      <c r="K16" s="68">
        <f t="shared" si="0"/>
        <v>0.41603839554843486</v>
      </c>
    </row>
    <row r="17" spans="1:11" ht="28.35" customHeight="1" x14ac:dyDescent="0.3">
      <c r="A17" s="53">
        <v>6</v>
      </c>
      <c r="B17" s="54" t="s">
        <v>71</v>
      </c>
      <c r="D17" s="69">
        <v>0</v>
      </c>
      <c r="E17" s="56">
        <v>0</v>
      </c>
      <c r="F17" s="61">
        <v>0</v>
      </c>
      <c r="G17" s="101">
        <v>483307.26999999996</v>
      </c>
      <c r="H17" s="56">
        <v>382911.05</v>
      </c>
      <c r="I17" s="100">
        <v>100396.21999999999</v>
      </c>
      <c r="J17" s="59"/>
      <c r="K17" s="60">
        <f t="shared" si="0"/>
        <v>0</v>
      </c>
    </row>
    <row r="18" spans="1:11" ht="17.25" thickBot="1" x14ac:dyDescent="0.35">
      <c r="A18" s="70">
        <v>7</v>
      </c>
      <c r="B18" s="71" t="s">
        <v>53</v>
      </c>
      <c r="D18" s="72">
        <v>4428900</v>
      </c>
      <c r="E18" s="73">
        <v>0</v>
      </c>
      <c r="F18" s="74">
        <v>4428900</v>
      </c>
      <c r="G18" s="107">
        <v>1591979.76</v>
      </c>
      <c r="H18" s="73">
        <v>540599.1</v>
      </c>
      <c r="I18" s="108">
        <v>1051380.6599999999</v>
      </c>
      <c r="J18" s="59"/>
      <c r="K18" s="60">
        <f t="shared" si="0"/>
        <v>0.35945263157894736</v>
      </c>
    </row>
    <row r="19" spans="1:11" ht="17.25" thickBot="1" x14ac:dyDescent="0.35">
      <c r="A19" s="63"/>
      <c r="B19" s="64" t="s">
        <v>72</v>
      </c>
      <c r="C19" s="65"/>
      <c r="D19" s="66">
        <f t="shared" ref="D19:I19" si="2">D17+D18</f>
        <v>4428900</v>
      </c>
      <c r="E19" s="66">
        <f t="shared" si="2"/>
        <v>0</v>
      </c>
      <c r="F19" s="106">
        <f t="shared" si="2"/>
        <v>4428900</v>
      </c>
      <c r="G19" s="66">
        <f>G17+G18</f>
        <v>2075287.03</v>
      </c>
      <c r="H19" s="66">
        <f>H17+H18</f>
        <v>923510.14999999991</v>
      </c>
      <c r="I19" s="66">
        <f t="shared" si="2"/>
        <v>1151776.8799999999</v>
      </c>
      <c r="J19" s="67"/>
      <c r="K19" s="68">
        <f t="shared" si="0"/>
        <v>0.46857843482580325</v>
      </c>
    </row>
    <row r="20" spans="1:11" ht="28.35" customHeight="1" x14ac:dyDescent="0.3">
      <c r="A20" s="53">
        <v>8</v>
      </c>
      <c r="B20" s="54" t="s">
        <v>55</v>
      </c>
      <c r="D20" s="69">
        <v>185350000</v>
      </c>
      <c r="E20" s="56">
        <v>511033614.00999999</v>
      </c>
      <c r="F20" s="61">
        <v>696383614.00999999</v>
      </c>
      <c r="G20" s="101">
        <v>18577316.629999999</v>
      </c>
      <c r="H20" s="56">
        <v>6580653.3399999999</v>
      </c>
      <c r="I20" s="100">
        <v>11996663.290000001</v>
      </c>
      <c r="J20" s="59"/>
      <c r="K20" s="60">
        <f t="shared" si="0"/>
        <v>2.6676843418278983E-2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4">
        <v>0</v>
      </c>
      <c r="G21" s="107">
        <v>0</v>
      </c>
      <c r="H21" s="73">
        <v>0</v>
      </c>
      <c r="I21" s="108">
        <v>0</v>
      </c>
      <c r="J21" s="59"/>
      <c r="K21" s="60">
        <f t="shared" si="0"/>
        <v>0</v>
      </c>
    </row>
    <row r="22" spans="1:11" ht="17.25" thickBot="1" x14ac:dyDescent="0.35">
      <c r="A22" s="63"/>
      <c r="B22" s="64" t="s">
        <v>73</v>
      </c>
      <c r="C22" s="65"/>
      <c r="D22" s="66">
        <f t="shared" ref="D22:I22" si="3">D20+D21</f>
        <v>185350000</v>
      </c>
      <c r="E22" s="66">
        <f t="shared" si="3"/>
        <v>511033614.00999999</v>
      </c>
      <c r="F22" s="106">
        <f t="shared" si="3"/>
        <v>696383614.00999999</v>
      </c>
      <c r="G22" s="66">
        <f>G20+G21</f>
        <v>18577316.629999999</v>
      </c>
      <c r="H22" s="66">
        <f>H20+H21</f>
        <v>6580653.3399999999</v>
      </c>
      <c r="I22" s="66">
        <f t="shared" si="3"/>
        <v>11996663.290000001</v>
      </c>
      <c r="J22" s="67"/>
      <c r="K22" s="68">
        <f t="shared" si="0"/>
        <v>2.6676843418278983E-2</v>
      </c>
    </row>
    <row r="23" spans="1:11" ht="16.5" x14ac:dyDescent="0.3">
      <c r="A23" s="76"/>
      <c r="B23" s="76"/>
      <c r="D23" s="77"/>
      <c r="E23" s="78"/>
      <c r="F23" s="79"/>
      <c r="G23" s="109"/>
      <c r="H23" s="78"/>
      <c r="I23" s="78"/>
      <c r="J23" s="59"/>
      <c r="K23" s="81"/>
    </row>
    <row r="24" spans="1:11" ht="13.5" thickBot="1" x14ac:dyDescent="0.25">
      <c r="D24" s="45"/>
      <c r="E24" s="45"/>
      <c r="F24" s="45"/>
      <c r="G24" s="45"/>
      <c r="H24" s="45"/>
      <c r="I24" s="45"/>
      <c r="J24" s="45"/>
      <c r="K24" s="82"/>
    </row>
    <row r="25" spans="1:11" ht="21" thickBot="1" x14ac:dyDescent="0.25">
      <c r="B25" s="83" t="s">
        <v>74</v>
      </c>
      <c r="D25" s="84">
        <f t="shared" ref="D25:I25" si="4">D16+D19+D22</f>
        <v>1243776000</v>
      </c>
      <c r="E25" s="84">
        <f t="shared" si="4"/>
        <v>532992593.39999998</v>
      </c>
      <c r="F25" s="84">
        <f t="shared" si="4"/>
        <v>1776768593.3999999</v>
      </c>
      <c r="G25" s="84">
        <f t="shared" si="4"/>
        <v>468291644.6099999</v>
      </c>
      <c r="H25" s="84">
        <f t="shared" si="4"/>
        <v>449728872.83999997</v>
      </c>
      <c r="I25" s="84">
        <f t="shared" si="4"/>
        <v>18562771.77</v>
      </c>
      <c r="J25" s="85"/>
      <c r="K25" s="86">
        <f>IF(F25=0,0,G25/F25)</f>
        <v>0.2635636662813155</v>
      </c>
    </row>
    <row r="26" spans="1:11" x14ac:dyDescent="0.2">
      <c r="F26" t="s">
        <v>29</v>
      </c>
    </row>
    <row r="29" spans="1:11" ht="33.75" x14ac:dyDescent="0.5">
      <c r="A29" s="44" t="s">
        <v>14</v>
      </c>
      <c r="I29" s="45"/>
      <c r="J29" s="45"/>
      <c r="K29" s="45"/>
    </row>
    <row r="30" spans="1:11" ht="20.100000000000001" customHeight="1" thickBot="1" x14ac:dyDescent="0.55000000000000004">
      <c r="A30" s="44"/>
      <c r="I30" s="45"/>
      <c r="J30" s="45"/>
      <c r="K30" s="45"/>
    </row>
    <row r="31" spans="1:11" ht="40.35" customHeight="1" x14ac:dyDescent="0.25">
      <c r="A31" s="134" t="s">
        <v>32</v>
      </c>
      <c r="B31" s="135"/>
      <c r="D31" s="47" t="s">
        <v>58</v>
      </c>
      <c r="E31" s="47" t="s">
        <v>59</v>
      </c>
      <c r="F31" s="47" t="s">
        <v>60</v>
      </c>
      <c r="G31" s="47" t="s">
        <v>75</v>
      </c>
      <c r="H31" s="47" t="s">
        <v>76</v>
      </c>
      <c r="I31" s="48" t="s">
        <v>20</v>
      </c>
      <c r="J31" s="49"/>
      <c r="K31" s="50" t="s">
        <v>63</v>
      </c>
    </row>
    <row r="32" spans="1:11" ht="20.100000000000001" customHeight="1" thickBot="1" x14ac:dyDescent="0.25">
      <c r="A32" s="136"/>
      <c r="B32" s="136"/>
      <c r="D32" s="51" t="s">
        <v>39</v>
      </c>
      <c r="E32" s="51" t="s">
        <v>40</v>
      </c>
      <c r="F32" s="51" t="s">
        <v>64</v>
      </c>
      <c r="G32" s="51" t="s">
        <v>42</v>
      </c>
      <c r="H32" s="51" t="s">
        <v>43</v>
      </c>
      <c r="I32" s="51" t="s">
        <v>65</v>
      </c>
      <c r="J32" s="52"/>
      <c r="K32" s="51" t="s">
        <v>45</v>
      </c>
    </row>
    <row r="33" spans="1:11" ht="28.35" customHeight="1" x14ac:dyDescent="0.3">
      <c r="A33" s="53">
        <v>1</v>
      </c>
      <c r="B33" s="54" t="s">
        <v>46</v>
      </c>
      <c r="D33" s="55">
        <v>280220000</v>
      </c>
      <c r="E33" s="56">
        <v>4650563.4300000025</v>
      </c>
      <c r="F33" s="57">
        <v>284870563.43000007</v>
      </c>
      <c r="G33" s="99">
        <v>126521768.28000006</v>
      </c>
      <c r="H33" s="56">
        <v>126492947.88000005</v>
      </c>
      <c r="I33" s="58">
        <v>28820.400000000001</v>
      </c>
      <c r="J33" s="59"/>
      <c r="K33" s="60">
        <f t="shared" ref="K33:K44" si="5">IF(F33=0,0,G33/F33)</f>
        <v>0.44413774016032959</v>
      </c>
    </row>
    <row r="34" spans="1:11" ht="16.5" x14ac:dyDescent="0.3">
      <c r="A34" s="53">
        <v>2</v>
      </c>
      <c r="B34" s="54" t="s">
        <v>47</v>
      </c>
      <c r="D34" s="55">
        <v>139720000</v>
      </c>
      <c r="E34" s="56">
        <v>26451899.019999996</v>
      </c>
      <c r="F34" s="61">
        <v>166171899.02000007</v>
      </c>
      <c r="G34" s="101">
        <v>49421721.619999938</v>
      </c>
      <c r="H34" s="56">
        <v>47889138.829999961</v>
      </c>
      <c r="I34" s="62">
        <v>1532582.790000001</v>
      </c>
      <c r="J34" s="59"/>
      <c r="K34" s="60">
        <f t="shared" si="5"/>
        <v>0.29741323239046363</v>
      </c>
    </row>
    <row r="35" spans="1:11" ht="16.5" x14ac:dyDescent="0.3">
      <c r="A35" s="53">
        <v>3</v>
      </c>
      <c r="B35" s="54" t="s">
        <v>48</v>
      </c>
      <c r="D35" s="55">
        <v>111000</v>
      </c>
      <c r="E35" s="56">
        <v>0</v>
      </c>
      <c r="F35" s="61">
        <v>111000</v>
      </c>
      <c r="G35" s="101">
        <v>213.48</v>
      </c>
      <c r="H35" s="56">
        <v>213.48</v>
      </c>
      <c r="I35" s="62">
        <v>0</v>
      </c>
      <c r="J35" s="59"/>
      <c r="K35" s="60">
        <f t="shared" si="5"/>
        <v>1.9232432432432431E-3</v>
      </c>
    </row>
    <row r="36" spans="1:11" ht="16.5" x14ac:dyDescent="0.3">
      <c r="A36" s="53">
        <v>4</v>
      </c>
      <c r="B36" s="54" t="s">
        <v>49</v>
      </c>
      <c r="D36" s="55">
        <v>313582000</v>
      </c>
      <c r="E36" s="56">
        <v>117432748.36</v>
      </c>
      <c r="F36" s="61">
        <v>431014748.3599999</v>
      </c>
      <c r="G36" s="101">
        <v>226634848.56</v>
      </c>
      <c r="H36" s="56">
        <v>200822464.78999993</v>
      </c>
      <c r="I36" s="62">
        <v>25812383.770000007</v>
      </c>
      <c r="J36" s="59"/>
      <c r="K36" s="60">
        <f t="shared" si="5"/>
        <v>0.52581692255854307</v>
      </c>
    </row>
    <row r="37" spans="1:11" ht="17.25" thickBot="1" x14ac:dyDescent="0.35">
      <c r="A37" s="70">
        <v>5</v>
      </c>
      <c r="B37" s="71" t="s">
        <v>50</v>
      </c>
      <c r="D37" s="72">
        <v>4000000</v>
      </c>
      <c r="E37" s="102">
        <v>0</v>
      </c>
      <c r="F37" s="103">
        <v>4000000</v>
      </c>
      <c r="G37" s="104">
        <v>0</v>
      </c>
      <c r="H37" s="102">
        <v>0</v>
      </c>
      <c r="I37" s="75">
        <v>0</v>
      </c>
      <c r="J37" s="59"/>
      <c r="K37" s="60">
        <f>IF(F37=0,0,G37/F37)</f>
        <v>0</v>
      </c>
    </row>
    <row r="38" spans="1:11" ht="17.25" thickBot="1" x14ac:dyDescent="0.35">
      <c r="A38" s="63"/>
      <c r="B38" s="64" t="s">
        <v>51</v>
      </c>
      <c r="C38" s="65"/>
      <c r="D38" s="66">
        <f t="shared" ref="D38:I38" si="6">SUM(D33:D37)</f>
        <v>737633000</v>
      </c>
      <c r="E38" s="66">
        <f t="shared" si="6"/>
        <v>148535210.81</v>
      </c>
      <c r="F38" s="106">
        <f t="shared" si="6"/>
        <v>886168210.81000006</v>
      </c>
      <c r="G38" s="66">
        <f t="shared" si="6"/>
        <v>402578551.94</v>
      </c>
      <c r="H38" s="66">
        <f t="shared" si="6"/>
        <v>375204764.9799999</v>
      </c>
      <c r="I38" s="66">
        <f t="shared" si="6"/>
        <v>27373786.960000008</v>
      </c>
      <c r="J38" s="67"/>
      <c r="K38" s="68">
        <f t="shared" si="5"/>
        <v>0.45429134901152002</v>
      </c>
    </row>
    <row r="39" spans="1:11" ht="28.35" customHeight="1" x14ac:dyDescent="0.3">
      <c r="A39" s="53">
        <v>6</v>
      </c>
      <c r="B39" s="54" t="s">
        <v>52</v>
      </c>
      <c r="D39" s="69">
        <v>99877000</v>
      </c>
      <c r="E39" s="56">
        <v>30550835.469999995</v>
      </c>
      <c r="F39" s="61">
        <v>130427835.47</v>
      </c>
      <c r="G39" s="101">
        <v>30447981.650000002</v>
      </c>
      <c r="H39" s="56">
        <v>29867923.840000004</v>
      </c>
      <c r="I39" s="58">
        <v>580057.81000000006</v>
      </c>
      <c r="J39" s="59"/>
      <c r="K39" s="60">
        <f t="shared" si="5"/>
        <v>0.23344695969445425</v>
      </c>
    </row>
    <row r="40" spans="1:11" ht="17.25" thickBot="1" x14ac:dyDescent="0.35">
      <c r="A40" s="70">
        <v>7</v>
      </c>
      <c r="B40" s="71" t="s">
        <v>53</v>
      </c>
      <c r="D40" s="72">
        <v>211731000</v>
      </c>
      <c r="E40" s="73">
        <v>343095698.60000002</v>
      </c>
      <c r="F40" s="74">
        <v>554826698.5999999</v>
      </c>
      <c r="G40" s="107">
        <v>161963377.03999999</v>
      </c>
      <c r="H40" s="73">
        <v>157438894.53</v>
      </c>
      <c r="I40" s="75">
        <v>4524482.51</v>
      </c>
      <c r="J40" s="59"/>
      <c r="K40" s="60">
        <f t="shared" si="5"/>
        <v>0.29191705707148541</v>
      </c>
    </row>
    <row r="41" spans="1:11" ht="17.25" thickBot="1" x14ac:dyDescent="0.35">
      <c r="A41" s="63"/>
      <c r="B41" s="64" t="s">
        <v>54</v>
      </c>
      <c r="C41" s="65"/>
      <c r="D41" s="66">
        <f t="shared" ref="D41:I41" si="7">D39+D40</f>
        <v>311608000</v>
      </c>
      <c r="E41" s="66">
        <f t="shared" si="7"/>
        <v>373646534.06999999</v>
      </c>
      <c r="F41" s="106">
        <f t="shared" si="7"/>
        <v>685254534.06999993</v>
      </c>
      <c r="G41" s="66">
        <f t="shared" si="7"/>
        <v>192411358.69</v>
      </c>
      <c r="H41" s="66">
        <f t="shared" si="7"/>
        <v>187306818.37</v>
      </c>
      <c r="I41" s="66">
        <f t="shared" si="7"/>
        <v>5104540.32</v>
      </c>
      <c r="J41" s="67"/>
      <c r="K41" s="68">
        <f t="shared" si="5"/>
        <v>0.28078815844849975</v>
      </c>
    </row>
    <row r="42" spans="1:11" ht="28.35" customHeight="1" x14ac:dyDescent="0.3">
      <c r="A42" s="53">
        <v>8</v>
      </c>
      <c r="B42" s="54" t="s">
        <v>55</v>
      </c>
      <c r="D42" s="69">
        <v>194535000</v>
      </c>
      <c r="E42" s="56">
        <v>10810848.52</v>
      </c>
      <c r="F42" s="61">
        <v>205345848.52000001</v>
      </c>
      <c r="G42" s="101">
        <v>183780509.34999999</v>
      </c>
      <c r="H42" s="56">
        <v>183266378.20999998</v>
      </c>
      <c r="I42" s="58">
        <v>514131.14</v>
      </c>
      <c r="J42" s="59"/>
      <c r="K42" s="60">
        <f t="shared" si="5"/>
        <v>0.8949803985547844</v>
      </c>
    </row>
    <row r="43" spans="1:11" ht="18.75" customHeight="1" thickBot="1" x14ac:dyDescent="0.35">
      <c r="A43" s="70">
        <v>9</v>
      </c>
      <c r="B43" s="71" t="s">
        <v>56</v>
      </c>
      <c r="D43" s="72">
        <v>0</v>
      </c>
      <c r="E43" s="73">
        <v>0</v>
      </c>
      <c r="F43" s="74">
        <v>0</v>
      </c>
      <c r="G43" s="107">
        <v>0</v>
      </c>
      <c r="H43" s="73">
        <v>0</v>
      </c>
      <c r="I43" s="75">
        <v>0</v>
      </c>
      <c r="J43" s="59"/>
      <c r="K43" s="60">
        <f t="shared" si="5"/>
        <v>0</v>
      </c>
    </row>
    <row r="44" spans="1:11" ht="17.25" thickBot="1" x14ac:dyDescent="0.35">
      <c r="A44" s="63"/>
      <c r="B44" s="64" t="s">
        <v>57</v>
      </c>
      <c r="C44" s="65"/>
      <c r="D44" s="66">
        <f t="shared" ref="D44:I44" si="8">D42+D43</f>
        <v>194535000</v>
      </c>
      <c r="E44" s="66">
        <f t="shared" si="8"/>
        <v>10810848.52</v>
      </c>
      <c r="F44" s="106">
        <f t="shared" si="8"/>
        <v>205345848.52000001</v>
      </c>
      <c r="G44" s="66">
        <f t="shared" si="8"/>
        <v>183780509.34999999</v>
      </c>
      <c r="H44" s="66">
        <f t="shared" si="8"/>
        <v>183266378.20999998</v>
      </c>
      <c r="I44" s="66">
        <f t="shared" si="8"/>
        <v>514131.14</v>
      </c>
      <c r="J44" s="67"/>
      <c r="K44" s="68">
        <f t="shared" si="5"/>
        <v>0.8949803985547844</v>
      </c>
    </row>
    <row r="45" spans="1:11" ht="16.5" x14ac:dyDescent="0.3">
      <c r="A45" s="76"/>
      <c r="B45" s="76"/>
      <c r="D45" s="77"/>
      <c r="E45" s="78"/>
      <c r="F45" s="79"/>
      <c r="G45" s="109"/>
      <c r="H45" s="78"/>
      <c r="I45" s="80"/>
      <c r="J45" s="59"/>
      <c r="K45" s="81"/>
    </row>
    <row r="46" spans="1:11" ht="13.5" thickBot="1" x14ac:dyDescent="0.25">
      <c r="D46" s="45"/>
      <c r="E46" s="45"/>
      <c r="F46" s="45"/>
      <c r="G46" s="45"/>
      <c r="H46" s="45"/>
      <c r="I46" s="45"/>
      <c r="J46" s="45"/>
      <c r="K46" s="82"/>
    </row>
    <row r="47" spans="1:11" ht="21" thickBot="1" x14ac:dyDescent="0.25">
      <c r="B47" s="83" t="str">
        <f>"Total de "&amp;A29</f>
        <v>Total de despeses</v>
      </c>
      <c r="D47" s="84">
        <f t="shared" ref="D47:I47" si="9">D38+D41+D44</f>
        <v>1243776000</v>
      </c>
      <c r="E47" s="84">
        <f t="shared" si="9"/>
        <v>532992593.39999998</v>
      </c>
      <c r="F47" s="84">
        <f t="shared" si="9"/>
        <v>1776768593.4000001</v>
      </c>
      <c r="G47" s="84">
        <f t="shared" si="9"/>
        <v>778770419.98000002</v>
      </c>
      <c r="H47" s="84">
        <f t="shared" si="9"/>
        <v>745777961.55999994</v>
      </c>
      <c r="I47" s="84">
        <f t="shared" si="9"/>
        <v>32992458.420000009</v>
      </c>
      <c r="J47" s="85"/>
      <c r="K47" s="86">
        <f>IF(F47=0,0,G47/F47)</f>
        <v>0.43830717341179226</v>
      </c>
    </row>
    <row r="48" spans="1:11" x14ac:dyDescent="0.2">
      <c r="I48" s="45"/>
      <c r="J48" s="45"/>
      <c r="K48" s="45"/>
    </row>
    <row r="49" spans="1:11" x14ac:dyDescent="0.2">
      <c r="I49" s="45" t="s">
        <v>29</v>
      </c>
      <c r="J49" s="45"/>
      <c r="K49" s="45"/>
    </row>
    <row r="51" spans="1:11" ht="33.75" x14ac:dyDescent="0.5">
      <c r="A51" s="44" t="s">
        <v>77</v>
      </c>
      <c r="I51" s="45"/>
      <c r="J51" s="45"/>
      <c r="K51" s="45"/>
    </row>
    <row r="52" spans="1:11" ht="20.100000000000001" customHeight="1" x14ac:dyDescent="0.5">
      <c r="A52" s="44"/>
      <c r="I52" s="45"/>
      <c r="J52" s="45"/>
      <c r="K52" s="45"/>
    </row>
    <row r="53" spans="1:11" ht="16.5" x14ac:dyDescent="0.3">
      <c r="A53" s="70"/>
      <c r="B53" s="110"/>
      <c r="D53" s="111"/>
      <c r="E53" s="112"/>
      <c r="F53" s="113"/>
      <c r="G53" s="114"/>
      <c r="H53" s="112"/>
      <c r="I53" s="115"/>
      <c r="J53" s="116"/>
      <c r="K53" s="116"/>
    </row>
    <row r="54" spans="1:11" ht="16.5" x14ac:dyDescent="0.3">
      <c r="A54" s="53" t="s">
        <v>78</v>
      </c>
      <c r="B54" s="117"/>
      <c r="D54" s="118">
        <f t="shared" ref="D54:I54" si="10">D16-D38</f>
        <v>316364100</v>
      </c>
      <c r="E54" s="119">
        <f t="shared" si="10"/>
        <v>-126576231.42</v>
      </c>
      <c r="F54" s="120">
        <f t="shared" si="10"/>
        <v>189787868.5799998</v>
      </c>
      <c r="G54" s="121">
        <f t="shared" si="10"/>
        <v>45060489.009999931</v>
      </c>
      <c r="H54" s="119">
        <f t="shared" si="10"/>
        <v>67019944.370000124</v>
      </c>
      <c r="I54" s="122">
        <f t="shared" si="10"/>
        <v>-21959455.360000007</v>
      </c>
      <c r="J54" s="123"/>
      <c r="K54" s="116"/>
    </row>
    <row r="55" spans="1:11" ht="16.5" x14ac:dyDescent="0.3">
      <c r="A55" s="53" t="s">
        <v>79</v>
      </c>
      <c r="B55" s="117"/>
      <c r="D55" s="118">
        <f t="shared" ref="D55:I55" si="11">D19-D41</f>
        <v>-307179100</v>
      </c>
      <c r="E55" s="119">
        <f t="shared" si="11"/>
        <v>-373646534.06999999</v>
      </c>
      <c r="F55" s="120">
        <f t="shared" si="11"/>
        <v>-680825634.06999993</v>
      </c>
      <c r="G55" s="121">
        <f t="shared" si="11"/>
        <v>-190336071.66</v>
      </c>
      <c r="H55" s="119">
        <f t="shared" si="11"/>
        <v>-186383308.22</v>
      </c>
      <c r="I55" s="122">
        <f t="shared" si="11"/>
        <v>-3952763.4400000004</v>
      </c>
      <c r="J55" s="123"/>
      <c r="K55" s="116"/>
    </row>
    <row r="56" spans="1:11" ht="16.5" x14ac:dyDescent="0.3">
      <c r="A56" s="70" t="s">
        <v>80</v>
      </c>
      <c r="B56" s="110"/>
      <c r="D56" s="124">
        <f t="shared" ref="D56:I56" si="12">D22-D44</f>
        <v>-9185000</v>
      </c>
      <c r="E56" s="125">
        <f t="shared" si="12"/>
        <v>500222765.49000001</v>
      </c>
      <c r="F56" s="126">
        <f t="shared" si="12"/>
        <v>491037765.49000001</v>
      </c>
      <c r="G56" s="127">
        <f t="shared" si="12"/>
        <v>-165203192.72</v>
      </c>
      <c r="H56" s="125">
        <f t="shared" si="12"/>
        <v>-176685724.86999997</v>
      </c>
      <c r="I56" s="128">
        <f t="shared" si="12"/>
        <v>11482532.15</v>
      </c>
      <c r="J56" s="123"/>
      <c r="K56" s="116"/>
    </row>
    <row r="57" spans="1:11" ht="16.5" x14ac:dyDescent="0.3">
      <c r="A57" s="70"/>
      <c r="B57" s="110"/>
      <c r="D57" s="129"/>
      <c r="E57" s="130"/>
      <c r="F57" s="131"/>
      <c r="G57" s="132"/>
      <c r="H57" s="130"/>
      <c r="I57" s="133"/>
      <c r="J57" s="116"/>
      <c r="K57" s="116"/>
    </row>
    <row r="58" spans="1:11" ht="17.25" thickBot="1" x14ac:dyDescent="0.35">
      <c r="K58" s="116"/>
    </row>
    <row r="59" spans="1:11" ht="21" thickBot="1" x14ac:dyDescent="0.35">
      <c r="B59" s="83" t="str">
        <f>"Total "&amp;A51</f>
        <v>Total diferències</v>
      </c>
      <c r="D59" s="84">
        <f t="shared" ref="D59:I59" si="13">D25-D47</f>
        <v>0</v>
      </c>
      <c r="E59" s="84">
        <f t="shared" si="13"/>
        <v>0</v>
      </c>
      <c r="F59" s="84">
        <f t="shared" si="13"/>
        <v>0</v>
      </c>
      <c r="G59" s="84">
        <f t="shared" si="13"/>
        <v>-310478775.37000012</v>
      </c>
      <c r="H59" s="84">
        <f t="shared" si="13"/>
        <v>-296049088.71999997</v>
      </c>
      <c r="I59" s="84">
        <f t="shared" si="13"/>
        <v>-14429686.65000001</v>
      </c>
      <c r="J59" s="85"/>
      <c r="K59" s="116"/>
    </row>
    <row r="68" spans="11:11" x14ac:dyDescent="0.2">
      <c r="K68" s="33"/>
    </row>
  </sheetData>
  <sheetProtection algorithmName="SHA-512" hashValue="mlDH80VuuFZBJebgq9SNA9Cj3+zDdEEhAbka2BTdWvZq4S4U5DnWl/YD4+fiNLv0Ef6Ym1wzWtr0wS29HeWdTQ==" saltValue="BzfGGOrDXZCOV9ewaH7Ybw==" spinCount="100000"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CE97B-38F2-4288-8EF8-1B0421B573E0}">
  <sheetPr codeName="Hoja39"/>
  <dimension ref="A1:K70"/>
  <sheetViews>
    <sheetView showGridLines="0" workbookViewId="0">
      <pane ySplit="1" topLeftCell="A2" activePane="bottomLeft" state="frozen"/>
      <selection activeCell="J26" sqref="J26"/>
      <selection pane="bottomLeft" activeCell="H7" sqref="H7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34" t="s">
        <v>29</v>
      </c>
      <c r="B1" s="34"/>
      <c r="J1" s="35"/>
      <c r="K1" s="36"/>
    </row>
    <row r="2" spans="1:11" ht="18" x14ac:dyDescent="0.25">
      <c r="A2" s="34" t="s">
        <v>29</v>
      </c>
      <c r="B2" s="34"/>
      <c r="K2" s="37"/>
    </row>
    <row r="3" spans="1:11" ht="33" customHeight="1" thickBot="1" x14ac:dyDescent="0.4">
      <c r="A3" s="38" t="str">
        <f>titol</f>
        <v>estat d'execució del pressupost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3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81</v>
      </c>
    </row>
    <row r="5" spans="1:11" x14ac:dyDescent="0.2">
      <c r="H5" t="s">
        <v>29</v>
      </c>
    </row>
    <row r="7" spans="1:11" ht="33.75" x14ac:dyDescent="0.5">
      <c r="A7" s="44" t="s">
        <v>14</v>
      </c>
      <c r="I7" s="45"/>
      <c r="J7" s="45"/>
      <c r="K7" s="46" t="str">
        <f>nota1</f>
        <v xml:space="preserve"> </v>
      </c>
    </row>
    <row r="8" spans="1:11" ht="20.100000000000001" customHeight="1" thickBot="1" x14ac:dyDescent="0.55000000000000004">
      <c r="A8" s="44"/>
      <c r="I8" s="45"/>
      <c r="J8" s="45"/>
      <c r="K8" s="45"/>
    </row>
    <row r="9" spans="1:11" ht="40.35" customHeight="1" x14ac:dyDescent="0.25">
      <c r="A9" s="134" t="s">
        <v>32</v>
      </c>
      <c r="B9" s="135"/>
      <c r="D9" s="47" t="s">
        <v>33</v>
      </c>
      <c r="E9" s="47" t="s">
        <v>34</v>
      </c>
      <c r="F9" s="47" t="s">
        <v>35</v>
      </c>
      <c r="G9" s="47" t="s">
        <v>18</v>
      </c>
      <c r="H9" s="47" t="s">
        <v>36</v>
      </c>
      <c r="I9" s="48" t="s">
        <v>37</v>
      </c>
      <c r="J9" s="49"/>
      <c r="K9" s="50" t="s">
        <v>38</v>
      </c>
    </row>
    <row r="10" spans="1:11" ht="20.100000000000001" customHeight="1" thickBot="1" x14ac:dyDescent="0.25">
      <c r="A10" s="136"/>
      <c r="B10" s="136"/>
      <c r="D10" s="51" t="s">
        <v>39</v>
      </c>
      <c r="E10" s="51" t="s">
        <v>40</v>
      </c>
      <c r="F10" s="51" t="s">
        <v>41</v>
      </c>
      <c r="G10" s="51" t="s">
        <v>42</v>
      </c>
      <c r="H10" s="51" t="s">
        <v>43</v>
      </c>
      <c r="I10" s="51" t="s">
        <v>44</v>
      </c>
      <c r="J10" s="52"/>
      <c r="K10" s="51" t="s">
        <v>45</v>
      </c>
    </row>
    <row r="11" spans="1:11" ht="28.35" customHeight="1" x14ac:dyDescent="0.3">
      <c r="A11" s="53">
        <v>1</v>
      </c>
      <c r="B11" s="54" t="s">
        <v>46</v>
      </c>
      <c r="D11" s="55">
        <v>284870563.43000007</v>
      </c>
      <c r="E11" s="56">
        <v>127218262.64000006</v>
      </c>
      <c r="F11" s="56">
        <v>126854252.47000006</v>
      </c>
      <c r="G11" s="57">
        <v>126521768.28000006</v>
      </c>
      <c r="H11" s="56">
        <v>156689094.78999996</v>
      </c>
      <c r="I11" s="58">
        <v>158348795.14999992</v>
      </c>
      <c r="J11" s="59"/>
      <c r="K11" s="60">
        <f>IF(D11=0,0,F11/D11)</f>
        <v>0.4453048814261617</v>
      </c>
    </row>
    <row r="12" spans="1:11" ht="16.5" x14ac:dyDescent="0.3">
      <c r="A12" s="53">
        <v>2</v>
      </c>
      <c r="B12" s="54" t="s">
        <v>47</v>
      </c>
      <c r="D12" s="55">
        <v>166171899.02000007</v>
      </c>
      <c r="E12" s="56">
        <v>130288378.81000012</v>
      </c>
      <c r="F12" s="56">
        <v>123430203.30000007</v>
      </c>
      <c r="G12" s="61">
        <v>49421721.619999938</v>
      </c>
      <c r="H12" s="56">
        <v>30378683.390000015</v>
      </c>
      <c r="I12" s="62">
        <v>116750177.3999998</v>
      </c>
      <c r="J12" s="59"/>
      <c r="K12" s="60">
        <f t="shared" ref="K12:K22" si="0">IF(D12=0,0,F12/D12)</f>
        <v>0.74278625945740862</v>
      </c>
    </row>
    <row r="13" spans="1:11" ht="16.5" x14ac:dyDescent="0.3">
      <c r="A13" s="53">
        <v>3</v>
      </c>
      <c r="B13" s="54" t="s">
        <v>48</v>
      </c>
      <c r="D13" s="55">
        <v>111000</v>
      </c>
      <c r="E13" s="56">
        <v>213.48</v>
      </c>
      <c r="F13" s="56">
        <v>213.48</v>
      </c>
      <c r="G13" s="61">
        <v>213.48</v>
      </c>
      <c r="H13" s="56">
        <v>110786.52</v>
      </c>
      <c r="I13" s="62">
        <v>110786.52</v>
      </c>
      <c r="J13" s="59"/>
      <c r="K13" s="60">
        <f t="shared" si="0"/>
        <v>1.9232432432432431E-3</v>
      </c>
    </row>
    <row r="14" spans="1:11" ht="16.5" x14ac:dyDescent="0.3">
      <c r="A14" s="53">
        <v>4</v>
      </c>
      <c r="B14" s="54" t="s">
        <v>49</v>
      </c>
      <c r="D14" s="55">
        <v>431014748.3599999</v>
      </c>
      <c r="E14" s="56">
        <v>371776149.64999992</v>
      </c>
      <c r="F14" s="56">
        <v>356842541.63000005</v>
      </c>
      <c r="G14" s="61">
        <v>226634848.56</v>
      </c>
      <c r="H14" s="56">
        <v>57563488.709999993</v>
      </c>
      <c r="I14" s="62">
        <v>204379899.79999989</v>
      </c>
      <c r="J14" s="59"/>
      <c r="K14" s="60">
        <f t="shared" si="0"/>
        <v>0.82791260157054214</v>
      </c>
    </row>
    <row r="15" spans="1:11" ht="17.25" thickBot="1" x14ac:dyDescent="0.35">
      <c r="A15" s="53">
        <v>5</v>
      </c>
      <c r="B15" s="54" t="s">
        <v>50</v>
      </c>
      <c r="D15" s="55">
        <v>4000000</v>
      </c>
      <c r="E15" s="56">
        <v>0</v>
      </c>
      <c r="F15" s="56">
        <v>0</v>
      </c>
      <c r="G15" s="61">
        <v>0</v>
      </c>
      <c r="H15" s="56">
        <v>4000000</v>
      </c>
      <c r="I15" s="62">
        <v>4000000</v>
      </c>
      <c r="J15" s="59"/>
      <c r="K15" s="60">
        <f>IF(D15=0,0,F15/D15)</f>
        <v>0</v>
      </c>
    </row>
    <row r="16" spans="1:11" ht="17.25" thickBot="1" x14ac:dyDescent="0.35">
      <c r="A16" s="63"/>
      <c r="B16" s="64" t="s">
        <v>51</v>
      </c>
      <c r="C16" s="65"/>
      <c r="D16" s="66">
        <f t="shared" ref="D16:I16" si="1">SUM(D11:D15)</f>
        <v>886168210.81000006</v>
      </c>
      <c r="E16" s="66">
        <f t="shared" si="1"/>
        <v>629283004.58000004</v>
      </c>
      <c r="F16" s="66">
        <f t="shared" si="1"/>
        <v>607127210.88000011</v>
      </c>
      <c r="G16" s="66">
        <f t="shared" si="1"/>
        <v>402578551.94</v>
      </c>
      <c r="H16" s="66">
        <f t="shared" si="1"/>
        <v>248742053.40999997</v>
      </c>
      <c r="I16" s="66">
        <f t="shared" si="1"/>
        <v>483589658.86999959</v>
      </c>
      <c r="J16" s="67"/>
      <c r="K16" s="68">
        <f t="shared" si="0"/>
        <v>0.68511508703867507</v>
      </c>
    </row>
    <row r="17" spans="1:11" ht="28.35" customHeight="1" x14ac:dyDescent="0.3">
      <c r="A17" s="53">
        <v>6</v>
      </c>
      <c r="B17" s="54" t="s">
        <v>52</v>
      </c>
      <c r="D17" s="69">
        <v>130427835.47</v>
      </c>
      <c r="E17" s="56">
        <v>106989100.62</v>
      </c>
      <c r="F17" s="56">
        <v>87295536.450000033</v>
      </c>
      <c r="G17" s="61">
        <v>30447981.650000002</v>
      </c>
      <c r="H17" s="56">
        <v>20143004.249999993</v>
      </c>
      <c r="I17" s="58">
        <v>99979853.820000038</v>
      </c>
      <c r="J17" s="59"/>
      <c r="K17" s="60">
        <f t="shared" si="0"/>
        <v>0.66930142737881348</v>
      </c>
    </row>
    <row r="18" spans="1:11" ht="17.25" thickBot="1" x14ac:dyDescent="0.35">
      <c r="A18" s="70">
        <v>7</v>
      </c>
      <c r="B18" s="71" t="s">
        <v>53</v>
      </c>
      <c r="D18" s="72">
        <v>554826698.5999999</v>
      </c>
      <c r="E18" s="73">
        <v>375065906.88</v>
      </c>
      <c r="F18" s="73">
        <v>348261442.31</v>
      </c>
      <c r="G18" s="74">
        <v>161963377.03999999</v>
      </c>
      <c r="H18" s="73">
        <v>179760791.72</v>
      </c>
      <c r="I18" s="75">
        <v>392863321.55999994</v>
      </c>
      <c r="J18" s="59"/>
      <c r="K18" s="60">
        <f t="shared" si="0"/>
        <v>0.62769409473042992</v>
      </c>
    </row>
    <row r="19" spans="1:11" ht="17.25" thickBot="1" x14ac:dyDescent="0.35">
      <c r="A19" s="63"/>
      <c r="B19" s="64" t="s">
        <v>54</v>
      </c>
      <c r="C19" s="65"/>
      <c r="D19" s="66">
        <f t="shared" ref="D19:I19" si="2">D17+D18</f>
        <v>685254534.06999993</v>
      </c>
      <c r="E19" s="66">
        <f t="shared" si="2"/>
        <v>482055007.5</v>
      </c>
      <c r="F19" s="66">
        <f t="shared" si="2"/>
        <v>435556978.76000005</v>
      </c>
      <c r="G19" s="66">
        <f t="shared" si="2"/>
        <v>192411358.69</v>
      </c>
      <c r="H19" s="66">
        <f t="shared" si="2"/>
        <v>199903795.97</v>
      </c>
      <c r="I19" s="66">
        <f t="shared" si="2"/>
        <v>492843175.38</v>
      </c>
      <c r="J19" s="67"/>
      <c r="K19" s="68">
        <f t="shared" si="0"/>
        <v>0.63561342115177766</v>
      </c>
    </row>
    <row r="20" spans="1:11" ht="28.35" customHeight="1" x14ac:dyDescent="0.3">
      <c r="A20" s="53">
        <v>8</v>
      </c>
      <c r="B20" s="54" t="s">
        <v>55</v>
      </c>
      <c r="D20" s="69">
        <v>205345848.52000001</v>
      </c>
      <c r="E20" s="56">
        <v>195225599.81</v>
      </c>
      <c r="F20" s="56">
        <v>195225599.81</v>
      </c>
      <c r="G20" s="61">
        <v>183780509.34999999</v>
      </c>
      <c r="H20" s="56">
        <v>10120248.710000001</v>
      </c>
      <c r="I20" s="58">
        <v>21565339.170000002</v>
      </c>
      <c r="J20" s="59"/>
      <c r="K20" s="60">
        <f t="shared" si="0"/>
        <v>0.95071607834811267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3">
        <v>0</v>
      </c>
      <c r="G21" s="74">
        <v>0</v>
      </c>
      <c r="H21" s="73">
        <v>0</v>
      </c>
      <c r="I21" s="75">
        <v>0</v>
      </c>
      <c r="J21" s="59"/>
      <c r="K21" s="60">
        <f t="shared" si="0"/>
        <v>0</v>
      </c>
    </row>
    <row r="22" spans="1:11" ht="17.25" thickBot="1" x14ac:dyDescent="0.35">
      <c r="A22" s="63"/>
      <c r="B22" s="64" t="s">
        <v>57</v>
      </c>
      <c r="C22" s="65"/>
      <c r="D22" s="66">
        <f t="shared" ref="D22:I22" si="3">D20+D21</f>
        <v>205345848.52000001</v>
      </c>
      <c r="E22" s="66">
        <f t="shared" si="3"/>
        <v>195225599.81</v>
      </c>
      <c r="F22" s="66">
        <f t="shared" si="3"/>
        <v>195225599.81</v>
      </c>
      <c r="G22" s="66">
        <f t="shared" si="3"/>
        <v>183780509.34999999</v>
      </c>
      <c r="H22" s="66">
        <f t="shared" si="3"/>
        <v>10120248.710000001</v>
      </c>
      <c r="I22" s="66">
        <f t="shared" si="3"/>
        <v>21565339.170000002</v>
      </c>
      <c r="J22" s="67"/>
      <c r="K22" s="68">
        <f t="shared" si="0"/>
        <v>0.95071607834811267</v>
      </c>
    </row>
    <row r="23" spans="1:11" ht="16.5" x14ac:dyDescent="0.3">
      <c r="A23" s="76"/>
      <c r="B23" s="76"/>
      <c r="D23" s="77"/>
      <c r="E23" s="78"/>
      <c r="F23" s="78"/>
      <c r="G23" s="79"/>
      <c r="H23" s="78"/>
      <c r="I23" s="80"/>
      <c r="J23" s="59"/>
      <c r="K23" s="81"/>
    </row>
    <row r="24" spans="1:11" ht="13.5" thickBot="1" x14ac:dyDescent="0.25">
      <c r="D24" s="45"/>
      <c r="E24" s="45"/>
      <c r="F24" s="45"/>
      <c r="G24" s="45"/>
      <c r="H24" s="45"/>
      <c r="I24" s="45"/>
      <c r="J24" s="45"/>
      <c r="K24" s="82"/>
    </row>
    <row r="25" spans="1:11" ht="21" thickBot="1" x14ac:dyDescent="0.25">
      <c r="B25" s="83" t="str">
        <f>"Total de "&amp;A7</f>
        <v>Total de despeses</v>
      </c>
      <c r="D25" s="84">
        <f t="shared" ref="D25:I25" si="4">D16+D19+D22</f>
        <v>1776768593.4000001</v>
      </c>
      <c r="E25" s="84">
        <f t="shared" si="4"/>
        <v>1306563611.8899999</v>
      </c>
      <c r="F25" s="84">
        <f t="shared" si="4"/>
        <v>1237909789.45</v>
      </c>
      <c r="G25" s="84">
        <f t="shared" si="4"/>
        <v>778770419.98000002</v>
      </c>
      <c r="H25" s="84">
        <f t="shared" si="4"/>
        <v>458766098.08999997</v>
      </c>
      <c r="I25" s="84">
        <f t="shared" si="4"/>
        <v>997998173.41999948</v>
      </c>
      <c r="J25" s="85"/>
      <c r="K25" s="86">
        <f>IF(D25=0,0,F25/D25)</f>
        <v>0.69671976083343123</v>
      </c>
    </row>
    <row r="26" spans="1:11" x14ac:dyDescent="0.2">
      <c r="I26" s="45"/>
      <c r="J26" s="45"/>
      <c r="K26" s="45"/>
    </row>
    <row r="27" spans="1:11" x14ac:dyDescent="0.2">
      <c r="I27" s="45" t="s">
        <v>29</v>
      </c>
      <c r="J27" s="45"/>
      <c r="K27" s="45"/>
    </row>
    <row r="30" spans="1:11" ht="33.75" x14ac:dyDescent="0.5">
      <c r="A30" s="44"/>
      <c r="I30" s="45"/>
      <c r="J30" s="45"/>
      <c r="K30" s="45"/>
    </row>
    <row r="31" spans="1:11" ht="20.100000000000001" customHeight="1" x14ac:dyDescent="0.5">
      <c r="A31" s="44"/>
      <c r="I31" s="45"/>
      <c r="J31" s="45"/>
      <c r="K31" s="45"/>
    </row>
    <row r="32" spans="1:11" ht="40.35" customHeight="1" x14ac:dyDescent="0.25">
      <c r="A32" s="134"/>
      <c r="B32" s="135"/>
      <c r="D32" s="87"/>
      <c r="E32" s="87"/>
      <c r="F32" s="87"/>
      <c r="G32" s="87"/>
      <c r="H32" s="87"/>
      <c r="I32" s="88"/>
      <c r="J32" s="88"/>
      <c r="K32" s="89"/>
    </row>
    <row r="33" spans="1:11" ht="20.100000000000001" customHeight="1" x14ac:dyDescent="0.2">
      <c r="A33" s="135"/>
      <c r="B33" s="135"/>
      <c r="D33" s="90"/>
      <c r="E33" s="90"/>
      <c r="F33" s="90"/>
      <c r="G33" s="90"/>
      <c r="H33" s="90"/>
      <c r="I33" s="90"/>
      <c r="J33" s="90"/>
      <c r="K33" s="90"/>
    </row>
    <row r="34" spans="1:11" ht="28.35" customHeight="1" x14ac:dyDescent="0.3">
      <c r="A34" s="70"/>
      <c r="B34" s="71"/>
      <c r="D34" s="91"/>
      <c r="E34" s="91"/>
      <c r="F34" s="91"/>
      <c r="G34" s="91"/>
      <c r="H34" s="91"/>
      <c r="I34" s="59"/>
      <c r="J34" s="59"/>
      <c r="K34" s="92"/>
    </row>
    <row r="35" spans="1:11" ht="16.5" x14ac:dyDescent="0.3">
      <c r="A35" s="70"/>
      <c r="B35" s="71"/>
      <c r="D35" s="91"/>
      <c r="E35" s="91"/>
      <c r="F35" s="91"/>
      <c r="G35" s="91"/>
      <c r="H35" s="91"/>
      <c r="I35" s="59"/>
      <c r="J35" s="59"/>
      <c r="K35" s="92"/>
    </row>
    <row r="36" spans="1:11" ht="16.5" x14ac:dyDescent="0.3">
      <c r="A36" s="70"/>
      <c r="B36" s="71"/>
      <c r="D36" s="91"/>
      <c r="E36" s="91"/>
      <c r="F36" s="91"/>
      <c r="G36" s="91"/>
      <c r="H36" s="91"/>
      <c r="I36" s="59"/>
      <c r="J36" s="59"/>
      <c r="K36" s="92"/>
    </row>
    <row r="37" spans="1:11" ht="16.5" x14ac:dyDescent="0.3">
      <c r="A37" s="70"/>
      <c r="B37" s="71"/>
      <c r="D37" s="91"/>
      <c r="E37" s="91"/>
      <c r="F37" s="91"/>
      <c r="G37" s="91"/>
      <c r="H37" s="91"/>
      <c r="I37" s="59"/>
      <c r="J37" s="59"/>
      <c r="K37" s="92"/>
    </row>
    <row r="38" spans="1:11" ht="16.5" x14ac:dyDescent="0.3">
      <c r="A38" s="93"/>
      <c r="B38" s="94"/>
      <c r="C38" s="95"/>
      <c r="D38" s="96"/>
      <c r="E38" s="96"/>
      <c r="F38" s="96"/>
      <c r="G38" s="96"/>
      <c r="H38" s="96"/>
      <c r="I38" s="96"/>
      <c r="J38" s="96"/>
      <c r="K38" s="97"/>
    </row>
    <row r="39" spans="1:11" ht="28.35" customHeight="1" x14ac:dyDescent="0.3">
      <c r="A39" s="70"/>
      <c r="B39" s="71"/>
      <c r="D39" s="91"/>
      <c r="E39" s="91"/>
      <c r="F39" s="91"/>
      <c r="G39" s="91"/>
      <c r="H39" s="91"/>
      <c r="I39" s="59"/>
      <c r="J39" s="59"/>
      <c r="K39" s="92"/>
    </row>
    <row r="40" spans="1:11" ht="16.5" x14ac:dyDescent="0.3">
      <c r="A40" s="70"/>
      <c r="B40" s="71"/>
      <c r="D40" s="91"/>
      <c r="E40" s="91"/>
      <c r="F40" s="91"/>
      <c r="G40" s="91"/>
      <c r="H40" s="91"/>
      <c r="I40" s="59"/>
      <c r="J40" s="59"/>
      <c r="K40" s="92"/>
    </row>
    <row r="41" spans="1:11" ht="16.5" x14ac:dyDescent="0.3">
      <c r="A41" s="93"/>
      <c r="B41" s="94"/>
      <c r="C41" s="95"/>
      <c r="D41" s="96"/>
      <c r="E41" s="96"/>
      <c r="F41" s="96"/>
      <c r="G41" s="96"/>
      <c r="H41" s="96"/>
      <c r="I41" s="96"/>
      <c r="J41" s="96"/>
      <c r="K41" s="97"/>
    </row>
    <row r="42" spans="1:11" ht="28.35" customHeight="1" x14ac:dyDescent="0.3">
      <c r="A42" s="70"/>
      <c r="B42" s="71"/>
      <c r="D42" s="91"/>
      <c r="E42" s="91"/>
      <c r="F42" s="91"/>
      <c r="G42" s="91"/>
      <c r="H42" s="91"/>
      <c r="I42" s="59"/>
      <c r="J42" s="59"/>
      <c r="K42" s="92"/>
    </row>
    <row r="43" spans="1:11" ht="18.75" customHeight="1" x14ac:dyDescent="0.3">
      <c r="A43" s="70"/>
      <c r="B43" s="71"/>
      <c r="D43" s="91"/>
      <c r="E43" s="91"/>
      <c r="F43" s="91"/>
      <c r="G43" s="91"/>
      <c r="H43" s="91"/>
      <c r="I43" s="59"/>
      <c r="J43" s="59"/>
      <c r="K43" s="92"/>
    </row>
    <row r="44" spans="1:11" ht="16.5" x14ac:dyDescent="0.3">
      <c r="A44" s="93"/>
      <c r="B44" s="94"/>
      <c r="C44" s="95"/>
      <c r="D44" s="96"/>
      <c r="E44" s="96"/>
      <c r="F44" s="96"/>
      <c r="G44" s="96"/>
      <c r="H44" s="96"/>
      <c r="I44" s="96"/>
      <c r="J44" s="96"/>
      <c r="K44" s="97"/>
    </row>
    <row r="45" spans="1:11" ht="16.5" x14ac:dyDescent="0.3">
      <c r="A45" s="76"/>
      <c r="B45" s="76"/>
      <c r="D45" s="91"/>
      <c r="E45" s="91"/>
      <c r="F45" s="91"/>
      <c r="G45" s="91"/>
      <c r="H45" s="91"/>
      <c r="I45" s="59"/>
      <c r="J45" s="59"/>
      <c r="K45" s="92"/>
    </row>
    <row r="46" spans="1:11" x14ac:dyDescent="0.2">
      <c r="D46" s="45"/>
      <c r="E46" s="45"/>
      <c r="F46" s="45"/>
      <c r="G46" s="45"/>
      <c r="H46" s="45"/>
      <c r="I46" s="45"/>
      <c r="J46" s="45"/>
      <c r="K46" s="82"/>
    </row>
    <row r="47" spans="1:11" ht="20.25" x14ac:dyDescent="0.2">
      <c r="B47" s="83"/>
      <c r="D47" s="85"/>
      <c r="E47" s="85"/>
      <c r="F47" s="85"/>
      <c r="G47" s="85"/>
      <c r="H47" s="85"/>
      <c r="I47" s="85"/>
      <c r="J47" s="85"/>
      <c r="K47" s="98"/>
    </row>
    <row r="70" spans="11:11" x14ac:dyDescent="0.2">
      <c r="K70" s="33" t="str">
        <f>extraccio</f>
        <v>extret el 18/7/2024</v>
      </c>
    </row>
  </sheetData>
  <sheetProtection algorithmName="SHA-512" hashValue="i2Vdd6mDDrwas+fSZ9xWxOZTjfsaVPFnon5FRreJT2cSyOdr4/lTP8tRBCDGwbIodkywGCfVEpTCTxp18wUT+Q==" saltValue="4X5Z7IS+S0PtA4F7LoxYJg==" spinCount="100000"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2677-F1BB-4444-B984-E97206B6B494}">
  <sheetPr codeName="Hoja121"/>
  <dimension ref="B1:L84"/>
  <sheetViews>
    <sheetView showGridLines="0" zoomScaleNormal="100" workbookViewId="0">
      <selection activeCell="L84" sqref="L84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28" t="s">
        <v>28</v>
      </c>
    </row>
    <row r="2" spans="11:12" x14ac:dyDescent="0.2">
      <c r="K2" s="29"/>
      <c r="L2" s="30" t="s">
        <v>81</v>
      </c>
    </row>
    <row r="29" spans="2:11" ht="13.5" thickBot="1" x14ac:dyDescent="0.25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2:11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57" spans="2:11" ht="13.5" thickBot="1" x14ac:dyDescent="0.25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">
      <c r="L84" s="33"/>
    </row>
  </sheetData>
  <sheetProtection algorithmName="SHA-512" hashValue="fVCsFSoqOx/YCtpHxk0f3eKjnlqLE610mtRhalUx20+xbfk52MOWvp/8bUfZlNxLFp0Xf415YotlPAwdCNo3LA==" saltValue="fazkkXHfvlXmdB1MFHYZ3A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1297-9596-4029-9A86-CEFF54E2ADC7}">
  <sheetPr codeName="Hoja35"/>
  <dimension ref="B1:L84"/>
  <sheetViews>
    <sheetView showGridLines="0" zoomScaleNormal="100" workbookViewId="0">
      <selection activeCell="M17" sqref="M17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28" t="s">
        <v>28</v>
      </c>
    </row>
    <row r="2" spans="11:12" x14ac:dyDescent="0.2">
      <c r="K2" s="29"/>
      <c r="L2" s="30" t="s">
        <v>81</v>
      </c>
    </row>
    <row r="28" spans="2:11" ht="13.5" thickBot="1" x14ac:dyDescent="0.25"/>
    <row r="29" spans="2:11" x14ac:dyDescent="0.2"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57" spans="2:11" ht="13.5" thickBot="1" x14ac:dyDescent="0.25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">
      <c r="L84" s="33"/>
    </row>
  </sheetData>
  <sheetProtection algorithmName="SHA-512" hashValue="MM+N1FMYZ8g8PVvN4W5fPhcZd1MjxXS2oMsDWo5ZJ/2l08os2KWX88iFlIhSgQmyx56ZPKvvTOrlywMlkgXlQA==" saltValue="PfqNtKLertsikUW4CIhyxA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312E-C452-4A9F-80BE-A0BD71596655}">
  <sheetPr codeName="Hoja31">
    <tabColor rgb="FF92D050"/>
  </sheetPr>
  <dimension ref="A1:J46"/>
  <sheetViews>
    <sheetView showGridLines="0" zoomScaleNormal="100" workbookViewId="0">
      <pane ySplit="4" topLeftCell="A5" activePane="bottomLeft" state="frozen"/>
      <selection activeCell="J26" sqref="J26"/>
      <selection pane="bottomLeft" activeCell="G1" sqref="G1"/>
    </sheetView>
  </sheetViews>
  <sheetFormatPr defaultColWidth="9.42578125" defaultRowHeight="12.75" x14ac:dyDescent="0.2"/>
  <cols>
    <col min="1" max="1" width="30.42578125" customWidth="1"/>
    <col min="2" max="12" width="18.42578125" customWidth="1"/>
    <col min="13" max="256" width="11.42578125" customWidth="1"/>
  </cols>
  <sheetData>
    <row r="1" spans="1:10" s="1" customFormat="1" ht="60.6" customHeight="1" x14ac:dyDescent="0.2">
      <c r="G1" s="2" t="s">
        <v>81</v>
      </c>
    </row>
    <row r="2" spans="1:10" x14ac:dyDescent="0.2">
      <c r="A2" s="3"/>
      <c r="B2" s="3"/>
      <c r="C2" s="3"/>
      <c r="D2" s="3"/>
      <c r="E2" s="3"/>
    </row>
    <row r="3" spans="1:10" s="1" customFormat="1" ht="33.75" x14ac:dyDescent="0.5">
      <c r="A3" s="4" t="s">
        <v>0</v>
      </c>
    </row>
    <row r="4" spans="1:10" x14ac:dyDescent="0.2">
      <c r="A4" s="3"/>
      <c r="B4" s="3"/>
      <c r="C4" s="3"/>
      <c r="D4" s="3"/>
      <c r="E4" s="3"/>
    </row>
    <row r="5" spans="1:10" x14ac:dyDescent="0.2">
      <c r="A5" s="3"/>
      <c r="B5" s="3"/>
      <c r="C5" s="3"/>
      <c r="D5" s="3"/>
      <c r="E5" s="3"/>
    </row>
    <row r="6" spans="1:10" ht="20.25" x14ac:dyDescent="0.3">
      <c r="A6" s="5" t="s">
        <v>1</v>
      </c>
    </row>
    <row r="7" spans="1:10" x14ac:dyDescent="0.2">
      <c r="A7" s="3"/>
      <c r="B7" s="3"/>
      <c r="C7" s="3"/>
      <c r="D7" s="3"/>
      <c r="E7" s="3"/>
    </row>
    <row r="8" spans="1:10" ht="20.100000000000001" customHeight="1" thickBot="1" x14ac:dyDescent="0.25">
      <c r="A8" s="6"/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</row>
    <row r="9" spans="1:10" ht="25.35" customHeight="1" thickBot="1" x14ac:dyDescent="0.25">
      <c r="A9" s="8"/>
      <c r="B9" s="9">
        <v>1243.7760000000001</v>
      </c>
      <c r="C9" s="10">
        <v>1776.7685933999999</v>
      </c>
      <c r="D9" s="10">
        <v>468.29164460999988</v>
      </c>
      <c r="E9" s="10">
        <v>449.72887284000001</v>
      </c>
      <c r="F9" s="11">
        <v>18.562771770000001</v>
      </c>
    </row>
    <row r="10" spans="1:10" ht="13.5" thickTop="1" x14ac:dyDescent="0.2">
      <c r="A10" s="3"/>
      <c r="B10" s="3"/>
      <c r="C10" s="3"/>
      <c r="D10" s="3"/>
      <c r="E10" s="3"/>
    </row>
    <row r="11" spans="1:10" x14ac:dyDescent="0.2">
      <c r="A11" s="3"/>
      <c r="B11" s="3"/>
      <c r="C11" s="3"/>
      <c r="D11" s="3"/>
      <c r="E11" s="3"/>
    </row>
    <row r="12" spans="1:10" ht="20.25" x14ac:dyDescent="0.3">
      <c r="A12" s="5" t="s">
        <v>7</v>
      </c>
    </row>
    <row r="13" spans="1:10" x14ac:dyDescent="0.2">
      <c r="A13" s="3"/>
      <c r="B13" s="3"/>
      <c r="C13" s="3"/>
      <c r="D13" s="3"/>
      <c r="E13" s="3"/>
    </row>
    <row r="14" spans="1:10" ht="20.100000000000001" customHeight="1" thickBot="1" x14ac:dyDescent="0.25">
      <c r="A14" s="6"/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</row>
    <row r="15" spans="1:10" ht="25.35" customHeight="1" x14ac:dyDescent="0.2">
      <c r="A15" s="13" t="s">
        <v>7</v>
      </c>
      <c r="B15" s="14">
        <v>72725613.700000003</v>
      </c>
      <c r="C15" s="15">
        <v>47941937.699999996</v>
      </c>
      <c r="D15" s="15">
        <v>4343886.9299999988</v>
      </c>
      <c r="E15" s="15">
        <v>312546060.75999993</v>
      </c>
      <c r="F15" s="15">
        <v>10081541.859999999</v>
      </c>
      <c r="G15" s="15">
        <v>483307.26999999996</v>
      </c>
      <c r="H15" s="15">
        <v>1591979.76</v>
      </c>
      <c r="I15" s="15">
        <v>18577316.629999999</v>
      </c>
      <c r="J15" s="16">
        <v>0</v>
      </c>
    </row>
    <row r="16" spans="1:10" ht="25.35" customHeight="1" x14ac:dyDescent="0.2">
      <c r="A16" s="17" t="s">
        <v>8</v>
      </c>
      <c r="B16" s="18">
        <v>176469000</v>
      </c>
      <c r="C16" s="19">
        <v>99520500</v>
      </c>
      <c r="D16" s="19">
        <v>5107000</v>
      </c>
      <c r="E16" s="19">
        <v>783666479.38999999</v>
      </c>
      <c r="F16" s="19">
        <v>11193100</v>
      </c>
      <c r="G16" s="19">
        <v>0</v>
      </c>
      <c r="H16" s="19">
        <v>4428900</v>
      </c>
      <c r="I16" s="19">
        <v>696383614.00999999</v>
      </c>
      <c r="J16" s="20">
        <v>0</v>
      </c>
    </row>
    <row r="17" spans="1:10" ht="25.35" customHeight="1" x14ac:dyDescent="0.2">
      <c r="A17" s="17" t="s">
        <v>9</v>
      </c>
      <c r="B17" s="18">
        <v>72.725613699999997</v>
      </c>
      <c r="C17" s="19">
        <v>47.941937699999997</v>
      </c>
      <c r="D17" s="19">
        <v>4.3438869299999991</v>
      </c>
      <c r="E17" s="19">
        <v>312.54606075999993</v>
      </c>
      <c r="F17" s="19">
        <v>10.08154186</v>
      </c>
      <c r="G17" s="19">
        <v>0.48330726999999996</v>
      </c>
      <c r="H17" s="19">
        <v>1.5919797600000001</v>
      </c>
      <c r="I17" s="19">
        <v>18.577316629999999</v>
      </c>
      <c r="J17" s="20">
        <v>0</v>
      </c>
    </row>
    <row r="18" spans="1:10" ht="25.35" customHeight="1" thickBot="1" x14ac:dyDescent="0.25">
      <c r="A18" s="21" t="s">
        <v>10</v>
      </c>
      <c r="B18" s="22">
        <v>176.46899999999999</v>
      </c>
      <c r="C18" s="23">
        <v>99.520499999999998</v>
      </c>
      <c r="D18" s="23">
        <v>5.1070000000000002</v>
      </c>
      <c r="E18" s="23">
        <v>783.66647938999995</v>
      </c>
      <c r="F18" s="23">
        <v>11.193099999999999</v>
      </c>
      <c r="G18" s="23">
        <v>0</v>
      </c>
      <c r="H18" s="23">
        <v>4.4288999999999996</v>
      </c>
      <c r="I18" s="23">
        <v>696.38361400999997</v>
      </c>
      <c r="J18" s="24">
        <v>0</v>
      </c>
    </row>
    <row r="19" spans="1:10" ht="13.5" thickTop="1" x14ac:dyDescent="0.2"/>
    <row r="21" spans="1:10" ht="20.25" x14ac:dyDescent="0.3">
      <c r="A21" s="5" t="s">
        <v>11</v>
      </c>
    </row>
    <row r="22" spans="1:10" x14ac:dyDescent="0.2">
      <c r="A22" s="3"/>
      <c r="B22" s="3"/>
      <c r="C22" s="3"/>
      <c r="D22" s="3"/>
      <c r="E22" s="3"/>
    </row>
    <row r="23" spans="1:10" ht="25.35" customHeight="1" x14ac:dyDescent="0.2">
      <c r="A23" s="25" t="s">
        <v>12</v>
      </c>
      <c r="B23" s="26">
        <f>E9</f>
        <v>449.72887284000001</v>
      </c>
    </row>
    <row r="24" spans="1:10" ht="25.35" customHeight="1" thickBot="1" x14ac:dyDescent="0.25">
      <c r="A24" s="21" t="s">
        <v>13</v>
      </c>
      <c r="B24" s="27">
        <f>F9</f>
        <v>18.562771770000001</v>
      </c>
    </row>
    <row r="25" spans="1:10" ht="13.5" thickTop="1" x14ac:dyDescent="0.2"/>
    <row r="27" spans="1:10" ht="20.25" x14ac:dyDescent="0.3">
      <c r="A27" s="5" t="s">
        <v>14</v>
      </c>
    </row>
    <row r="28" spans="1:10" x14ac:dyDescent="0.2">
      <c r="A28" s="3"/>
      <c r="B28" s="3"/>
      <c r="C28" s="3"/>
      <c r="D28" s="3"/>
      <c r="E28" s="3"/>
    </row>
    <row r="29" spans="1:10" ht="20.100000000000001" customHeight="1" thickBot="1" x14ac:dyDescent="0.25">
      <c r="A29" s="6"/>
      <c r="B29" s="7" t="s">
        <v>15</v>
      </c>
      <c r="C29" s="7" t="s">
        <v>16</v>
      </c>
      <c r="D29" s="7" t="s">
        <v>17</v>
      </c>
      <c r="E29" s="7" t="s">
        <v>18</v>
      </c>
      <c r="F29" s="7" t="s">
        <v>19</v>
      </c>
      <c r="G29" s="7" t="s">
        <v>20</v>
      </c>
    </row>
    <row r="30" spans="1:10" ht="25.35" customHeight="1" thickBot="1" x14ac:dyDescent="0.25">
      <c r="A30" s="8"/>
      <c r="B30" s="9">
        <v>1243.7760000000001</v>
      </c>
      <c r="C30" s="10">
        <v>1776.7685934000001</v>
      </c>
      <c r="D30" s="10">
        <v>1237.9097894500001</v>
      </c>
      <c r="E30" s="10">
        <v>778.77041998000004</v>
      </c>
      <c r="F30" s="10">
        <v>745.77796155999999</v>
      </c>
      <c r="G30" s="11">
        <v>32.992458420000013</v>
      </c>
    </row>
    <row r="31" spans="1:10" ht="13.5" thickTop="1" x14ac:dyDescent="0.2">
      <c r="E31" s="3"/>
    </row>
    <row r="33" spans="1:10" ht="20.25" x14ac:dyDescent="0.3">
      <c r="A33" s="5" t="s">
        <v>21</v>
      </c>
    </row>
    <row r="34" spans="1:10" x14ac:dyDescent="0.2">
      <c r="A34" s="3"/>
      <c r="B34" s="3"/>
      <c r="C34" s="3"/>
      <c r="D34" s="3"/>
      <c r="E34" s="3"/>
    </row>
    <row r="35" spans="1:10" ht="20.100000000000001" customHeight="1" thickBot="1" x14ac:dyDescent="0.25">
      <c r="A35" s="6"/>
      <c r="B35" s="12">
        <v>1</v>
      </c>
      <c r="C35" s="12">
        <v>2</v>
      </c>
      <c r="D35" s="12">
        <v>3</v>
      </c>
      <c r="E35" s="12">
        <v>4</v>
      </c>
      <c r="F35" s="12">
        <v>5</v>
      </c>
      <c r="G35" s="12">
        <v>6</v>
      </c>
      <c r="H35" s="12">
        <v>7</v>
      </c>
      <c r="I35" s="12">
        <v>8</v>
      </c>
      <c r="J35" s="12">
        <v>9</v>
      </c>
    </row>
    <row r="36" spans="1:10" ht="25.35" customHeight="1" x14ac:dyDescent="0.2">
      <c r="A36" s="13" t="s">
        <v>22</v>
      </c>
      <c r="B36" s="14">
        <v>126854252.47000006</v>
      </c>
      <c r="C36" s="15">
        <v>123430203.30000007</v>
      </c>
      <c r="D36" s="15">
        <v>213.48</v>
      </c>
      <c r="E36" s="15">
        <v>356842541.63000005</v>
      </c>
      <c r="F36" s="15">
        <v>0</v>
      </c>
      <c r="G36" s="15">
        <v>87295536.450000033</v>
      </c>
      <c r="H36" s="15">
        <v>348261442.31</v>
      </c>
      <c r="I36" s="15">
        <v>195225599.81</v>
      </c>
      <c r="J36" s="16">
        <v>0</v>
      </c>
    </row>
    <row r="37" spans="1:10" ht="25.35" customHeight="1" x14ac:dyDescent="0.2">
      <c r="A37" s="17" t="s">
        <v>23</v>
      </c>
      <c r="B37" s="18">
        <v>284870563.43000007</v>
      </c>
      <c r="C37" s="19">
        <v>166171899.02000007</v>
      </c>
      <c r="D37" s="19">
        <v>111000</v>
      </c>
      <c r="E37" s="19">
        <v>431014748.3599999</v>
      </c>
      <c r="F37" s="19">
        <v>4000000</v>
      </c>
      <c r="G37" s="19">
        <v>130427835.47</v>
      </c>
      <c r="H37" s="19">
        <v>554826698.5999999</v>
      </c>
      <c r="I37" s="19">
        <v>205345848.52000001</v>
      </c>
      <c r="J37" s="20">
        <v>0</v>
      </c>
    </row>
    <row r="38" spans="1:10" ht="25.35" customHeight="1" x14ac:dyDescent="0.2">
      <c r="A38" s="17" t="s">
        <v>24</v>
      </c>
      <c r="B38" s="18">
        <v>126.85425247000006</v>
      </c>
      <c r="C38" s="19">
        <v>123.43020330000007</v>
      </c>
      <c r="D38" s="19">
        <v>2.1348E-4</v>
      </c>
      <c r="E38" s="19">
        <v>356.84254163000003</v>
      </c>
      <c r="F38" s="19">
        <v>0</v>
      </c>
      <c r="G38" s="19">
        <v>87.295536450000029</v>
      </c>
      <c r="H38" s="19">
        <v>348.26144231000001</v>
      </c>
      <c r="I38" s="19">
        <v>195.22559981000001</v>
      </c>
      <c r="J38" s="20">
        <v>0</v>
      </c>
    </row>
    <row r="39" spans="1:10" ht="25.35" customHeight="1" thickBot="1" x14ac:dyDescent="0.25">
      <c r="A39" s="21" t="s">
        <v>25</v>
      </c>
      <c r="B39" s="22">
        <v>284.87056343000006</v>
      </c>
      <c r="C39" s="23">
        <v>166.17189902000007</v>
      </c>
      <c r="D39" s="23">
        <v>0.111</v>
      </c>
      <c r="E39" s="23">
        <v>431.01474835999988</v>
      </c>
      <c r="F39" s="23">
        <v>4</v>
      </c>
      <c r="G39" s="23">
        <v>130.42783546999999</v>
      </c>
      <c r="H39" s="23">
        <v>554.82669859999987</v>
      </c>
      <c r="I39" s="23">
        <v>205.34584852</v>
      </c>
      <c r="J39" s="24">
        <v>0</v>
      </c>
    </row>
    <row r="40" spans="1:10" ht="13.5" thickTop="1" x14ac:dyDescent="0.2"/>
    <row r="42" spans="1:10" ht="20.25" x14ac:dyDescent="0.3">
      <c r="A42" s="5" t="s">
        <v>26</v>
      </c>
    </row>
    <row r="43" spans="1:10" x14ac:dyDescent="0.2">
      <c r="A43" s="3"/>
      <c r="B43" s="3"/>
      <c r="C43" s="3"/>
      <c r="D43" s="3"/>
      <c r="E43" s="3"/>
    </row>
    <row r="44" spans="1:10" ht="25.35" customHeight="1" x14ac:dyDescent="0.2">
      <c r="A44" s="25" t="s">
        <v>26</v>
      </c>
      <c r="B44" s="26">
        <f>F30</f>
        <v>745.77796155999999</v>
      </c>
    </row>
    <row r="45" spans="1:10" ht="25.35" customHeight="1" thickBot="1" x14ac:dyDescent="0.25">
      <c r="A45" s="21" t="s">
        <v>27</v>
      </c>
      <c r="B45" s="27">
        <f>G30</f>
        <v>32.992458420000013</v>
      </c>
    </row>
    <row r="46" spans="1:10" ht="13.5" thickTop="1" x14ac:dyDescent="0.2"/>
  </sheetData>
  <sheetProtection algorithmName="SHA-512" hashValue="tXqXfFewGIXC3Zy7Wf8V6cGZpjukcjvCUaeXySVcvgSdA40FcbAatvLg3Vema+UEvgqceue8YkXKMHc3QEgWWw==" saltValue="7dh7mLGMjXirYPWh7upH3A==" spinCount="100000"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GrIngressos</vt:lpstr>
      <vt:lpstr>GrDespeses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HERRERO, SUSANA</dc:creator>
  <cp:lastModifiedBy>SANZ HERRERO, SUSANA</cp:lastModifiedBy>
  <dcterms:created xsi:type="dcterms:W3CDTF">2024-07-30T08:06:21Z</dcterms:created>
  <dcterms:modified xsi:type="dcterms:W3CDTF">2024-07-30T08:22:48Z</dcterms:modified>
</cp:coreProperties>
</file>