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4F16C25F-CBCF-4A5E-9C70-4CBE91F0E522}" xr6:coauthVersionLast="47" xr6:coauthVersionMax="47" xr10:uidLastSave="{00000000-0000-0000-0000-000000000000}"/>
  <bookViews>
    <workbookView xWindow="-120" yWindow="-120" windowWidth="29040" windowHeight="15840" xr2:uid="{3CC744E4-4AC0-435B-A865-3FD4FF1AFE9D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47" i="5"/>
  <c r="I44" i="5"/>
  <c r="E44" i="5"/>
  <c r="H44" i="5"/>
  <c r="K43" i="5"/>
  <c r="D44" i="5"/>
  <c r="F44" i="5"/>
  <c r="F41" i="5"/>
  <c r="I41" i="5"/>
  <c r="K40" i="5"/>
  <c r="E41" i="5"/>
  <c r="G41" i="5"/>
  <c r="K41" i="5" s="1"/>
  <c r="K37" i="5"/>
  <c r="K36" i="5"/>
  <c r="H38" i="5"/>
  <c r="G38" i="5"/>
  <c r="K34" i="5"/>
  <c r="D38" i="5"/>
  <c r="F38" i="5"/>
  <c r="H22" i="5"/>
  <c r="G22" i="5"/>
  <c r="D22" i="5"/>
  <c r="K21" i="5"/>
  <c r="I22" i="5"/>
  <c r="I56" i="5" s="1"/>
  <c r="E22" i="5"/>
  <c r="E56" i="5" s="1"/>
  <c r="I19" i="5"/>
  <c r="E19" i="5"/>
  <c r="D19" i="5"/>
  <c r="H19" i="5"/>
  <c r="K18" i="5"/>
  <c r="F19" i="5"/>
  <c r="F16" i="5"/>
  <c r="K15" i="5"/>
  <c r="K14" i="5"/>
  <c r="K13" i="5"/>
  <c r="G16" i="5"/>
  <c r="K12" i="5"/>
  <c r="I16" i="5"/>
  <c r="H16" i="5"/>
  <c r="K11" i="5"/>
  <c r="E16" i="5"/>
  <c r="D16" i="5"/>
  <c r="K7" i="5"/>
  <c r="A3" i="5"/>
  <c r="K70" i="4"/>
  <c r="B25" i="4"/>
  <c r="H22" i="4"/>
  <c r="D22" i="4"/>
  <c r="K21" i="4"/>
  <c r="G22" i="4"/>
  <c r="I22" i="4"/>
  <c r="F22" i="4"/>
  <c r="E22" i="4"/>
  <c r="I19" i="4"/>
  <c r="E19" i="4"/>
  <c r="H19" i="4"/>
  <c r="K18" i="4"/>
  <c r="G19" i="4"/>
  <c r="F19" i="4"/>
  <c r="K15" i="4"/>
  <c r="K14" i="4"/>
  <c r="K13" i="4"/>
  <c r="I16" i="4"/>
  <c r="F16" i="4"/>
  <c r="F25" i="4" s="1"/>
  <c r="E16" i="4"/>
  <c r="E25" i="4" s="1"/>
  <c r="H16" i="4"/>
  <c r="H25" i="4" s="1"/>
  <c r="K7" i="4"/>
  <c r="A3" i="4"/>
  <c r="B45" i="1"/>
  <c r="B44" i="1"/>
  <c r="B24" i="1"/>
  <c r="B23" i="1"/>
  <c r="I25" i="4" l="1"/>
  <c r="F47" i="5"/>
  <c r="K38" i="5"/>
  <c r="E25" i="5"/>
  <c r="I25" i="5"/>
  <c r="K20" i="4"/>
  <c r="K22" i="4"/>
  <c r="G54" i="5"/>
  <c r="H56" i="5"/>
  <c r="D16" i="4"/>
  <c r="K11" i="4"/>
  <c r="K17" i="4"/>
  <c r="D54" i="5"/>
  <c r="H54" i="5"/>
  <c r="I55" i="5"/>
  <c r="G56" i="5"/>
  <c r="H25" i="5"/>
  <c r="K33" i="5"/>
  <c r="K39" i="5"/>
  <c r="K44" i="5"/>
  <c r="K42" i="5"/>
  <c r="G44" i="5"/>
  <c r="G47" i="5" s="1"/>
  <c r="F54" i="5"/>
  <c r="K35" i="5"/>
  <c r="D41" i="5"/>
  <c r="D47" i="5" s="1"/>
  <c r="H41" i="5"/>
  <c r="H47" i="5" s="1"/>
  <c r="K12" i="4"/>
  <c r="F55" i="5"/>
  <c r="K17" i="5"/>
  <c r="E55" i="5"/>
  <c r="D25" i="5"/>
  <c r="G16" i="4"/>
  <c r="G25" i="4" s="1"/>
  <c r="D19" i="4"/>
  <c r="K19" i="4" s="1"/>
  <c r="K16" i="5"/>
  <c r="G19" i="5"/>
  <c r="G55" i="5" s="1"/>
  <c r="F22" i="5"/>
  <c r="F25" i="5" s="1"/>
  <c r="K20" i="5"/>
  <c r="D56" i="5"/>
  <c r="E38" i="5"/>
  <c r="E47" i="5" s="1"/>
  <c r="I38" i="5"/>
  <c r="I47" i="5" s="1"/>
  <c r="H55" i="5" l="1"/>
  <c r="D55" i="5"/>
  <c r="I59" i="5"/>
  <c r="E54" i="5"/>
  <c r="E59" i="5"/>
  <c r="D25" i="4"/>
  <c r="K25" i="4" s="1"/>
  <c r="K16" i="4"/>
  <c r="G25" i="5"/>
  <c r="G59" i="5" s="1"/>
  <c r="D59" i="5"/>
  <c r="F59" i="5"/>
  <c r="K47" i="5"/>
  <c r="K22" i="5"/>
  <c r="F56" i="5"/>
  <c r="K19" i="5"/>
  <c r="H59" i="5"/>
  <c r="I54" i="5"/>
  <c r="K25" i="5" l="1"/>
</calcChain>
</file>

<file path=xl/sharedStrings.xml><?xml version="1.0" encoding="utf-8"?>
<sst xmlns="http://schemas.openxmlformats.org/spreadsheetml/2006/main" count="139" uniqueCount="82">
  <si>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</si>
  <si>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</si>
  <si>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</si>
  <si>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</si>
  <si>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</si>
  <si>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</si>
  <si>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</si>
  <si>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</si>
  <si>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</si>
  <si>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</si>
  <si>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</si>
  <si>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</si>
  <si>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</si>
  <si>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</si>
  <si>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</si>
  <si>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</si>
  <si>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</si>
  <si>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</si>
  <si>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</si>
  <si>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</si>
  <si>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</si>
  <si>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</si>
  <si>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</si>
  <si>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</si>
  <si>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</si>
  <si>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</si>
  <si>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</si>
  <si>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</si>
  <si>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</si>
  <si>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</si>
  <si>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</si>
  <si>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</si>
  <si>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</si>
  <si>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</si>
  <si>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</si>
  <si>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</si>
  <si>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</si>
  <si>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</si>
  <si>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</si>
  <si>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</si>
  <si>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</si>
  <si>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</si>
  <si>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</si>
  <si>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</si>
  <si>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</si>
  <si>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</si>
  <si>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</si>
  <si>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</si>
  <si>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</si>
  <si>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</si>
  <si>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</si>
  <si>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</si>
  <si>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</si>
  <si>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</si>
  <si>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</si>
  <si>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</si>
  <si>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</si>
  <si>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</si>
  <si>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</si>
  <si>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</si>
  <si>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</si>
  <si>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</si>
  <si>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</si>
  <si>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</si>
  <si>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</si>
  <si>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</si>
  <si>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</si>
  <si>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</si>
  <si>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</si>
  <si>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</si>
  <si>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</si>
  <si>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</si>
  <si>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</si>
  <si>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</si>
  <si>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</si>
  <si>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</si>
  <si>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</si>
  <si>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</si>
  <si>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</si>
  <si>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</si>
  <si>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</si>
  <si>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juny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</si>
</sst>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1.243,78</c:v>
                  </c:pt>
                  <c:pt idx="1">
                    <c:v>1.776,77</c:v>
                  </c:pt>
                  <c:pt idx="2">
                    <c:v>468,29</c:v>
                  </c:pt>
                  <c:pt idx="3">
                    <c:v>449,73</c:v>
                  </c:pt>
                  <c:pt idx="4">
                    <c:v>18,56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1243.7760000000001</c:v>
                </c:pt>
                <c:pt idx="1">
                  <c:v>1776.7685933999999</c:v>
                </c:pt>
                <c:pt idx="2">
                  <c:v>468.29164460999988</c:v>
                </c:pt>
                <c:pt idx="3">
                  <c:v>449.72887284000001</c:v>
                </c:pt>
                <c:pt idx="4">
                  <c:v>18.562771770000001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1-45B5-A46B-9A9E3EA3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72.725613699999997</c:v>
                </c:pt>
                <c:pt idx="1">
                  <c:v>47.941937699999997</c:v>
                </c:pt>
                <c:pt idx="2">
                  <c:v>4.3438869299999991</c:v>
                </c:pt>
                <c:pt idx="3">
                  <c:v>312.54606075999993</c:v>
                </c:pt>
                <c:pt idx="4">
                  <c:v>10.08154186</c:v>
                </c:pt>
                <c:pt idx="5">
                  <c:v>0.48330726999999996</c:v>
                </c:pt>
                <c:pt idx="6">
                  <c:v>1.5919797600000001</c:v>
                </c:pt>
                <c:pt idx="7">
                  <c:v>18.577316629999999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2-4B15-BB73-31B69B438BA2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176.46899999999999</c:v>
                </c:pt>
                <c:pt idx="1">
                  <c:v>99.520499999999998</c:v>
                </c:pt>
                <c:pt idx="2">
                  <c:v>5.1070000000000002</c:v>
                </c:pt>
                <c:pt idx="3">
                  <c:v>783.66647938999995</c:v>
                </c:pt>
                <c:pt idx="4">
                  <c:v>11.193099999999999</c:v>
                </c:pt>
                <c:pt idx="5">
                  <c:v>0</c:v>
                </c:pt>
                <c:pt idx="6">
                  <c:v>4.4288999999999996</c:v>
                </c:pt>
                <c:pt idx="7">
                  <c:v>696.38361400999997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2-4B15-BB73-31B69B43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39-40A9-93A0-D52865CAAED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39-40A9-93A0-D52865CAAED9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39-40A9-93A0-D52865CAAED9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39-40A9-93A0-D52865CAAED9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449.72887284000001</c:v>
                </c:pt>
                <c:pt idx="1">
                  <c:v>18.562771770000001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39-40A9-93A0-D52865CAAED9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1.243,78</c:v>
                  </c:pt>
                  <c:pt idx="1">
                    <c:v>1.776,77</c:v>
                  </c:pt>
                  <c:pt idx="2">
                    <c:v>1.237,91</c:v>
                  </c:pt>
                  <c:pt idx="3">
                    <c:v>778,77</c:v>
                  </c:pt>
                  <c:pt idx="4">
                    <c:v>745,78</c:v>
                  </c:pt>
                  <c:pt idx="5">
                    <c:v>32,99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1243.7760000000001</c:v>
                </c:pt>
                <c:pt idx="1">
                  <c:v>1776.7685934000001</c:v>
                </c:pt>
                <c:pt idx="2">
                  <c:v>1237.9097894500001</c:v>
                </c:pt>
                <c:pt idx="3">
                  <c:v>778.77041998000004</c:v>
                </c:pt>
                <c:pt idx="4">
                  <c:v>745.77796155999999</c:v>
                </c:pt>
                <c:pt idx="5">
                  <c:v>32.992458420000013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B-4046-A26A-850319C6A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126.85425247000006</c:v>
                </c:pt>
                <c:pt idx="1">
                  <c:v>123.43020330000007</c:v>
                </c:pt>
                <c:pt idx="2">
                  <c:v>2.1348E-4</c:v>
                </c:pt>
                <c:pt idx="3">
                  <c:v>356.84254163000003</c:v>
                </c:pt>
                <c:pt idx="4">
                  <c:v>0</c:v>
                </c:pt>
                <c:pt idx="5">
                  <c:v>87.295536450000029</c:v>
                </c:pt>
                <c:pt idx="6">
                  <c:v>348.26144231000001</c:v>
                </c:pt>
                <c:pt idx="7">
                  <c:v>195.22559981000001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D-4837-A762-2A5315E43D5A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284.87056343000006</c:v>
                </c:pt>
                <c:pt idx="1">
                  <c:v>166.17189902000007</c:v>
                </c:pt>
                <c:pt idx="2">
                  <c:v>0.111</c:v>
                </c:pt>
                <c:pt idx="3">
                  <c:v>431.01474835999988</c:v>
                </c:pt>
                <c:pt idx="4">
                  <c:v>4</c:v>
                </c:pt>
                <c:pt idx="5">
                  <c:v>130.42783546999999</c:v>
                </c:pt>
                <c:pt idx="6">
                  <c:v>554.82669859999987</c:v>
                </c:pt>
                <c:pt idx="7">
                  <c:v>205.34584852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D-4837-A762-2A5315E4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EF-48A0-BA8C-C27396BEEB5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EF-48A0-BA8C-C27396BEEB5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F-48A0-BA8C-C27396BEEB5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F-48A0-BA8C-C27396BEEB5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745.77796155999999</c:v>
                </c:pt>
                <c:pt idx="1">
                  <c:v>32.992458420000013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F-48A0-BA8C-C27396BEEB5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317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23E3DD3-4653-415F-9B25-62A63BF3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8616705-AA08-4592-A834-4FA977C7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9C780004-3570-4D06-AA59-8C9D760C5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16D71432-1D74-45CB-83DB-1C460E2FB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E8A48AC0-9809-4C30-945A-327DF6AB2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E19D14A0-C95C-44BF-9A53-EE21F220F22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7C91E736-5809-4DF0-8102-9DDE8D2C8285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6F7F36AD-BFC5-4B3D-B02B-DDB0C1068029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703EEF86-B917-4788-8393-62ABB76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D453C36A-C940-4AD4-9D0F-44B6CA74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6347E78B-E590-44E2-96F0-269901F71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CEF2833C-F937-4C30-B51F-E779259DB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8C2C90BC-DDD3-4C19-BBAF-2284A87D87E3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722CA520-6B16-4235-BDB1-6902C9DB1BF5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7C107157-BBAE-4250-A00A-B70FCC96C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D8013A13-9D9B-489F-9DB8-6563DCB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Estats2024.xlsm" TargetMode="External"/><Relationship Id="rId1" Type="http://schemas.openxmlformats.org/officeDocument/2006/relationships/externalLinkPath" Target="/SCO/Dades/Tec1/Comptabilitat/CPressupostaria/Estats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juny de 2024</v>
          </cell>
        </row>
        <row r="19">
          <cell r="C19">
            <v>45473</v>
          </cell>
        </row>
        <row r="20">
          <cell r="C20">
            <v>30</v>
          </cell>
        </row>
        <row r="21">
          <cell r="C21">
            <v>6</v>
          </cell>
        </row>
        <row r="22">
          <cell r="C22">
            <v>2024</v>
          </cell>
        </row>
        <row r="23">
          <cell r="C23" t="str">
            <v>extret el 18/7/2024</v>
          </cell>
        </row>
        <row r="24">
          <cell r="C24">
            <v>45503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366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29</v>
          </cell>
          <cell r="G9">
            <v>60</v>
          </cell>
          <cell r="H9">
            <v>335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91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121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152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182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213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244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274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305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335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366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2023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estat d'execució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estat d'execució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estat d'execució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45473</v>
          </cell>
          <cell r="E4">
            <v>45491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A8D3-875E-42A3-8387-0F5419691636}">
  <sheetPr codeName="Hoja36"/>
  <dimension ref="A1:K68"/>
  <sheetViews>
    <sheetView showGridLines="0" tabSelected="1" zoomScale="110" zoomScaleNormal="110" workbookViewId="0">
      <pane ySplit="1" topLeftCell="A2" activePane="bottomLeft" state="frozen"/>
      <selection activeCell="J26" sqref="J26"/>
      <selection pane="bottomLeft" activeCell="N9" sqref="N9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tr">
        <f>titol</f>
        <v>estat d'execució del pressupost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H8" s="45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66</v>
      </c>
      <c r="D11" s="69">
        <v>176469000</v>
      </c>
      <c r="E11" s="56">
        <v>0</v>
      </c>
      <c r="F11" s="57">
        <v>176469000</v>
      </c>
      <c r="G11" s="99">
        <v>72725613.700000003</v>
      </c>
      <c r="H11" s="56">
        <v>72053486.659999996</v>
      </c>
      <c r="I11" s="100">
        <v>672127.04</v>
      </c>
      <c r="J11" s="59"/>
      <c r="K11" s="60">
        <f t="shared" ref="K11:K22" si="0">IF(F11=0,0,G11/F11)</f>
        <v>0.41211552000634671</v>
      </c>
    </row>
    <row r="12" spans="1:11" ht="16.5" x14ac:dyDescent="0.3">
      <c r="A12" s="53">
        <v>2</v>
      </c>
      <c r="B12" s="54" t="s">
        <v>67</v>
      </c>
      <c r="D12" s="55">
        <v>99520500</v>
      </c>
      <c r="E12" s="56">
        <v>0</v>
      </c>
      <c r="F12" s="61">
        <v>99520500</v>
      </c>
      <c r="G12" s="101">
        <v>47941937.699999996</v>
      </c>
      <c r="H12" s="56">
        <v>47941937.699999996</v>
      </c>
      <c r="I12" s="100">
        <v>0</v>
      </c>
      <c r="J12" s="59"/>
      <c r="K12" s="60">
        <f t="shared" si="0"/>
        <v>0.48172926884410744</v>
      </c>
    </row>
    <row r="13" spans="1:11" ht="16.5" x14ac:dyDescent="0.3">
      <c r="A13" s="53">
        <v>3</v>
      </c>
      <c r="B13" s="54" t="s">
        <v>68</v>
      </c>
      <c r="D13" s="55">
        <v>5107000</v>
      </c>
      <c r="E13" s="56">
        <v>0</v>
      </c>
      <c r="F13" s="61">
        <v>5107000</v>
      </c>
      <c r="G13" s="101">
        <v>4343886.9299999988</v>
      </c>
      <c r="H13" s="56">
        <v>3174720.8299999987</v>
      </c>
      <c r="I13" s="100">
        <v>1169166.1000000001</v>
      </c>
      <c r="J13" s="59"/>
      <c r="K13" s="60">
        <f t="shared" si="0"/>
        <v>0.85057507930291731</v>
      </c>
    </row>
    <row r="14" spans="1:11" ht="16.5" x14ac:dyDescent="0.3">
      <c r="A14" s="53">
        <v>4</v>
      </c>
      <c r="B14" s="54" t="s">
        <v>49</v>
      </c>
      <c r="D14" s="55">
        <v>761707500</v>
      </c>
      <c r="E14" s="56">
        <v>21958979.390000001</v>
      </c>
      <c r="F14" s="61">
        <v>783666479.38999999</v>
      </c>
      <c r="G14" s="101">
        <v>312546060.75999993</v>
      </c>
      <c r="H14" s="56">
        <v>309316691.06</v>
      </c>
      <c r="I14" s="100">
        <v>3229369.6999999997</v>
      </c>
      <c r="J14" s="59"/>
      <c r="K14" s="60">
        <f t="shared" si="0"/>
        <v>0.39882535361635402</v>
      </c>
    </row>
    <row r="15" spans="1:11" ht="17.25" thickBot="1" x14ac:dyDescent="0.35">
      <c r="A15" s="70">
        <v>5</v>
      </c>
      <c r="B15" s="71" t="s">
        <v>69</v>
      </c>
      <c r="D15" s="72">
        <v>11193100</v>
      </c>
      <c r="E15" s="102">
        <v>0</v>
      </c>
      <c r="F15" s="103">
        <v>11193100</v>
      </c>
      <c r="G15" s="104">
        <v>10081541.859999999</v>
      </c>
      <c r="H15" s="102">
        <v>9737873.0999999996</v>
      </c>
      <c r="I15" s="105">
        <v>343668.76000000007</v>
      </c>
      <c r="J15" s="59"/>
      <c r="K15" s="60">
        <f t="shared" si="0"/>
        <v>0.90069255702173656</v>
      </c>
    </row>
    <row r="16" spans="1:11" ht="17.25" thickBot="1" x14ac:dyDescent="0.35">
      <c r="A16" s="63"/>
      <c r="B16" s="64" t="s">
        <v>70</v>
      </c>
      <c r="C16" s="65"/>
      <c r="D16" s="66">
        <f t="shared" ref="D16:I16" si="1">SUM(D11:D15)</f>
        <v>1053997100</v>
      </c>
      <c r="E16" s="66">
        <f t="shared" si="1"/>
        <v>21958979.390000001</v>
      </c>
      <c r="F16" s="106">
        <f t="shared" si="1"/>
        <v>1075956079.3899999</v>
      </c>
      <c r="G16" s="66">
        <f>SUM(G11:G15)</f>
        <v>447639040.94999993</v>
      </c>
      <c r="H16" s="66">
        <f>SUM(H11:H15)</f>
        <v>442224709.35000002</v>
      </c>
      <c r="I16" s="66">
        <f t="shared" si="1"/>
        <v>5414331.5999999996</v>
      </c>
      <c r="J16" s="67"/>
      <c r="K16" s="68">
        <f t="shared" si="0"/>
        <v>0.41603839554843486</v>
      </c>
    </row>
    <row r="17" spans="1:11" ht="28.35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483307.26999999996</v>
      </c>
      <c r="H17" s="56">
        <v>382911.05</v>
      </c>
      <c r="I17" s="100">
        <v>100396.21999999999</v>
      </c>
      <c r="J17" s="59"/>
      <c r="K17" s="60">
        <f t="shared" si="0"/>
        <v>0</v>
      </c>
    </row>
    <row r="18" spans="1:11" ht="17.25" thickBot="1" x14ac:dyDescent="0.35">
      <c r="A18" s="70">
        <v>7</v>
      </c>
      <c r="B18" s="71" t="s">
        <v>53</v>
      </c>
      <c r="D18" s="72">
        <v>4428900</v>
      </c>
      <c r="E18" s="73">
        <v>0</v>
      </c>
      <c r="F18" s="74">
        <v>4428900</v>
      </c>
      <c r="G18" s="107">
        <v>1591979.76</v>
      </c>
      <c r="H18" s="73">
        <v>540599.1</v>
      </c>
      <c r="I18" s="108">
        <v>1051380.6599999999</v>
      </c>
      <c r="J18" s="59"/>
      <c r="K18" s="60">
        <f t="shared" si="0"/>
        <v>0.35945263157894736</v>
      </c>
    </row>
    <row r="19" spans="1:11" ht="17.25" thickBot="1" x14ac:dyDescent="0.35">
      <c r="A19" s="63"/>
      <c r="B19" s="64" t="s">
        <v>72</v>
      </c>
      <c r="C19" s="65"/>
      <c r="D19" s="66">
        <f t="shared" ref="D19:I19" si="2">D17+D18</f>
        <v>4428900</v>
      </c>
      <c r="E19" s="66">
        <f t="shared" si="2"/>
        <v>0</v>
      </c>
      <c r="F19" s="106">
        <f t="shared" si="2"/>
        <v>4428900</v>
      </c>
      <c r="G19" s="66">
        <f>G17+G18</f>
        <v>2075287.03</v>
      </c>
      <c r="H19" s="66">
        <f>H17+H18</f>
        <v>923510.14999999991</v>
      </c>
      <c r="I19" s="66">
        <f t="shared" si="2"/>
        <v>1151776.8799999999</v>
      </c>
      <c r="J19" s="67"/>
      <c r="K19" s="68">
        <f t="shared" si="0"/>
        <v>0.46857843482580325</v>
      </c>
    </row>
    <row r="20" spans="1:11" ht="28.35" customHeight="1" x14ac:dyDescent="0.3">
      <c r="A20" s="53">
        <v>8</v>
      </c>
      <c r="B20" s="54" t="s">
        <v>55</v>
      </c>
      <c r="D20" s="69">
        <v>185350000</v>
      </c>
      <c r="E20" s="56">
        <v>511033614.00999999</v>
      </c>
      <c r="F20" s="61">
        <v>696383614.00999999</v>
      </c>
      <c r="G20" s="101">
        <v>18577316.629999999</v>
      </c>
      <c r="H20" s="56">
        <v>6580653.3399999999</v>
      </c>
      <c r="I20" s="100">
        <v>11996663.290000001</v>
      </c>
      <c r="J20" s="59"/>
      <c r="K20" s="60">
        <f t="shared" si="0"/>
        <v>2.6676843418278983E-2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73</v>
      </c>
      <c r="C22" s="65"/>
      <c r="D22" s="66">
        <f t="shared" ref="D22:I22" si="3">D20+D21</f>
        <v>185350000</v>
      </c>
      <c r="E22" s="66">
        <f t="shared" si="3"/>
        <v>511033614.00999999</v>
      </c>
      <c r="F22" s="106">
        <f t="shared" si="3"/>
        <v>696383614.00999999</v>
      </c>
      <c r="G22" s="66">
        <f>G20+G21</f>
        <v>18577316.629999999</v>
      </c>
      <c r="H22" s="66">
        <f>H20+H21</f>
        <v>6580653.3399999999</v>
      </c>
      <c r="I22" s="66">
        <f t="shared" si="3"/>
        <v>11996663.290000001</v>
      </c>
      <c r="J22" s="67"/>
      <c r="K22" s="68">
        <f t="shared" si="0"/>
        <v>2.6676843418278983E-2</v>
      </c>
    </row>
    <row r="23" spans="1:11" ht="16.5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">
        <v>74</v>
      </c>
      <c r="D25" s="84">
        <f t="shared" ref="D25:I25" si="4">D16+D19+D22</f>
        <v>1243776000</v>
      </c>
      <c r="E25" s="84">
        <f t="shared" si="4"/>
        <v>532992593.39999998</v>
      </c>
      <c r="F25" s="84">
        <f t="shared" si="4"/>
        <v>1776768593.3999999</v>
      </c>
      <c r="G25" s="84">
        <f t="shared" si="4"/>
        <v>468291644.6099999</v>
      </c>
      <c r="H25" s="84">
        <f t="shared" si="4"/>
        <v>449728872.83999997</v>
      </c>
      <c r="I25" s="84">
        <f t="shared" si="4"/>
        <v>18562771.77</v>
      </c>
      <c r="J25" s="85"/>
      <c r="K25" s="86">
        <f>IF(F25=0,0,G25/F25)</f>
        <v>0.2635636662813155</v>
      </c>
    </row>
    <row r="26" spans="1:11" x14ac:dyDescent="0.2">
      <c r="F26" t="s">
        <v>29</v>
      </c>
    </row>
    <row r="29" spans="1:11" ht="33.75" x14ac:dyDescent="0.5">
      <c r="A29" s="44" t="s">
        <v>14</v>
      </c>
      <c r="I29" s="45"/>
      <c r="J29" s="45"/>
      <c r="K29" s="45"/>
    </row>
    <row r="30" spans="1:11" ht="20.100000000000001" customHeight="1" thickBot="1" x14ac:dyDescent="0.55000000000000004">
      <c r="A30" s="44"/>
      <c r="I30" s="45"/>
      <c r="J30" s="45"/>
      <c r="K30" s="45"/>
    </row>
    <row r="31" spans="1:11" ht="40.35" customHeight="1" x14ac:dyDescent="0.2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00000000000001" customHeight="1" thickBot="1" x14ac:dyDescent="0.25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35" customHeight="1" x14ac:dyDescent="0.3">
      <c r="A33" s="53">
        <v>1</v>
      </c>
      <c r="B33" s="54" t="s">
        <v>46</v>
      </c>
      <c r="D33" s="55">
        <v>280220000</v>
      </c>
      <c r="E33" s="56">
        <v>4650563.4300000025</v>
      </c>
      <c r="F33" s="57">
        <v>284870563.43000007</v>
      </c>
      <c r="G33" s="99">
        <v>126521768.28000006</v>
      </c>
      <c r="H33" s="56">
        <v>126492947.88000005</v>
      </c>
      <c r="I33" s="58">
        <v>28820.400000000001</v>
      </c>
      <c r="J33" s="59"/>
      <c r="K33" s="60">
        <f t="shared" ref="K33:K44" si="5">IF(F33=0,0,G33/F33)</f>
        <v>0.44413774016032959</v>
      </c>
    </row>
    <row r="34" spans="1:11" ht="16.5" x14ac:dyDescent="0.3">
      <c r="A34" s="53">
        <v>2</v>
      </c>
      <c r="B34" s="54" t="s">
        <v>47</v>
      </c>
      <c r="D34" s="55">
        <v>139720000</v>
      </c>
      <c r="E34" s="56">
        <v>26451899.019999996</v>
      </c>
      <c r="F34" s="61">
        <v>166171899.02000007</v>
      </c>
      <c r="G34" s="101">
        <v>49421721.619999938</v>
      </c>
      <c r="H34" s="56">
        <v>47889138.829999961</v>
      </c>
      <c r="I34" s="62">
        <v>1532582.790000001</v>
      </c>
      <c r="J34" s="59"/>
      <c r="K34" s="60">
        <f t="shared" si="5"/>
        <v>0.29741323239046363</v>
      </c>
    </row>
    <row r="35" spans="1:11" ht="16.5" x14ac:dyDescent="0.3">
      <c r="A35" s="53">
        <v>3</v>
      </c>
      <c r="B35" s="54" t="s">
        <v>48</v>
      </c>
      <c r="D35" s="55">
        <v>111000</v>
      </c>
      <c r="E35" s="56">
        <v>0</v>
      </c>
      <c r="F35" s="61">
        <v>111000</v>
      </c>
      <c r="G35" s="101">
        <v>213.48</v>
      </c>
      <c r="H35" s="56">
        <v>213.48</v>
      </c>
      <c r="I35" s="62">
        <v>0</v>
      </c>
      <c r="J35" s="59"/>
      <c r="K35" s="60">
        <f t="shared" si="5"/>
        <v>1.9232432432432431E-3</v>
      </c>
    </row>
    <row r="36" spans="1:11" ht="16.5" x14ac:dyDescent="0.3">
      <c r="A36" s="53">
        <v>4</v>
      </c>
      <c r="B36" s="54" t="s">
        <v>49</v>
      </c>
      <c r="D36" s="55">
        <v>313582000</v>
      </c>
      <c r="E36" s="56">
        <v>117432748.36</v>
      </c>
      <c r="F36" s="61">
        <v>431014748.3599999</v>
      </c>
      <c r="G36" s="101">
        <v>226634848.56</v>
      </c>
      <c r="H36" s="56">
        <v>200822464.78999993</v>
      </c>
      <c r="I36" s="62">
        <v>25812383.770000007</v>
      </c>
      <c r="J36" s="59"/>
      <c r="K36" s="60">
        <f t="shared" si="5"/>
        <v>0.52581692255854307</v>
      </c>
    </row>
    <row r="37" spans="1:11" ht="17.2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7.25" thickBot="1" x14ac:dyDescent="0.35">
      <c r="A38" s="63"/>
      <c r="B38" s="64" t="s">
        <v>51</v>
      </c>
      <c r="C38" s="65"/>
      <c r="D38" s="66">
        <f t="shared" ref="D38:I38" si="6">SUM(D33:D37)</f>
        <v>737633000</v>
      </c>
      <c r="E38" s="66">
        <f t="shared" si="6"/>
        <v>148535210.81</v>
      </c>
      <c r="F38" s="106">
        <f t="shared" si="6"/>
        <v>886168210.81000006</v>
      </c>
      <c r="G38" s="66">
        <f t="shared" si="6"/>
        <v>402578551.94</v>
      </c>
      <c r="H38" s="66">
        <f t="shared" si="6"/>
        <v>375204764.9799999</v>
      </c>
      <c r="I38" s="66">
        <f t="shared" si="6"/>
        <v>27373786.960000008</v>
      </c>
      <c r="J38" s="67"/>
      <c r="K38" s="68">
        <f t="shared" si="5"/>
        <v>0.45429134901152002</v>
      </c>
    </row>
    <row r="39" spans="1:11" ht="28.35" customHeight="1" x14ac:dyDescent="0.3">
      <c r="A39" s="53">
        <v>6</v>
      </c>
      <c r="B39" s="54" t="s">
        <v>52</v>
      </c>
      <c r="D39" s="69">
        <v>99877000</v>
      </c>
      <c r="E39" s="56">
        <v>30550835.469999995</v>
      </c>
      <c r="F39" s="61">
        <v>130427835.47</v>
      </c>
      <c r="G39" s="101">
        <v>30447981.650000002</v>
      </c>
      <c r="H39" s="56">
        <v>29867923.840000004</v>
      </c>
      <c r="I39" s="58">
        <v>580057.81000000006</v>
      </c>
      <c r="J39" s="59"/>
      <c r="K39" s="60">
        <f t="shared" si="5"/>
        <v>0.23344695969445425</v>
      </c>
    </row>
    <row r="40" spans="1:11" ht="17.25" thickBot="1" x14ac:dyDescent="0.35">
      <c r="A40" s="70">
        <v>7</v>
      </c>
      <c r="B40" s="71" t="s">
        <v>53</v>
      </c>
      <c r="D40" s="72">
        <v>211731000</v>
      </c>
      <c r="E40" s="73">
        <v>343095698.60000002</v>
      </c>
      <c r="F40" s="74">
        <v>554826698.5999999</v>
      </c>
      <c r="G40" s="107">
        <v>161963377.03999999</v>
      </c>
      <c r="H40" s="73">
        <v>157438894.53</v>
      </c>
      <c r="I40" s="75">
        <v>4524482.51</v>
      </c>
      <c r="J40" s="59"/>
      <c r="K40" s="60">
        <f t="shared" si="5"/>
        <v>0.29191705707148541</v>
      </c>
    </row>
    <row r="41" spans="1:11" ht="17.25" thickBot="1" x14ac:dyDescent="0.35">
      <c r="A41" s="63"/>
      <c r="B41" s="64" t="s">
        <v>54</v>
      </c>
      <c r="C41" s="65"/>
      <c r="D41" s="66">
        <f t="shared" ref="D41:I41" si="7">D39+D40</f>
        <v>311608000</v>
      </c>
      <c r="E41" s="66">
        <f t="shared" si="7"/>
        <v>373646534.06999999</v>
      </c>
      <c r="F41" s="106">
        <f t="shared" si="7"/>
        <v>685254534.06999993</v>
      </c>
      <c r="G41" s="66">
        <f t="shared" si="7"/>
        <v>192411358.69</v>
      </c>
      <c r="H41" s="66">
        <f t="shared" si="7"/>
        <v>187306818.37</v>
      </c>
      <c r="I41" s="66">
        <f t="shared" si="7"/>
        <v>5104540.32</v>
      </c>
      <c r="J41" s="67"/>
      <c r="K41" s="68">
        <f t="shared" si="5"/>
        <v>0.28078815844849975</v>
      </c>
    </row>
    <row r="42" spans="1:11" ht="28.35" customHeight="1" x14ac:dyDescent="0.3">
      <c r="A42" s="53">
        <v>8</v>
      </c>
      <c r="B42" s="54" t="s">
        <v>55</v>
      </c>
      <c r="D42" s="69">
        <v>194535000</v>
      </c>
      <c r="E42" s="56">
        <v>10810848.52</v>
      </c>
      <c r="F42" s="61">
        <v>205345848.52000001</v>
      </c>
      <c r="G42" s="101">
        <v>183780509.34999999</v>
      </c>
      <c r="H42" s="56">
        <v>183266378.20999998</v>
      </c>
      <c r="I42" s="58">
        <v>514131.14</v>
      </c>
      <c r="J42" s="59"/>
      <c r="K42" s="60">
        <f t="shared" si="5"/>
        <v>0.8949803985547844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7.25" thickBot="1" x14ac:dyDescent="0.35">
      <c r="A44" s="63"/>
      <c r="B44" s="64" t="s">
        <v>57</v>
      </c>
      <c r="C44" s="65"/>
      <c r="D44" s="66">
        <f t="shared" ref="D44:I44" si="8">D42+D43</f>
        <v>194535000</v>
      </c>
      <c r="E44" s="66">
        <f t="shared" si="8"/>
        <v>10810848.52</v>
      </c>
      <c r="F44" s="106">
        <f t="shared" si="8"/>
        <v>205345848.52000001</v>
      </c>
      <c r="G44" s="66">
        <f t="shared" si="8"/>
        <v>183780509.34999999</v>
      </c>
      <c r="H44" s="66">
        <f t="shared" si="8"/>
        <v>183266378.20999998</v>
      </c>
      <c r="I44" s="66">
        <f t="shared" si="8"/>
        <v>514131.14</v>
      </c>
      <c r="J44" s="67"/>
      <c r="K44" s="68">
        <f t="shared" si="5"/>
        <v>0.8949803985547844</v>
      </c>
    </row>
    <row r="45" spans="1:11" ht="16.5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.5" thickBot="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1" thickBot="1" x14ac:dyDescent="0.25">
      <c r="B47" s="83" t="str">
        <f>"Total de "&amp;A29</f>
        <v>Total de despeses</v>
      </c>
      <c r="D47" s="84">
        <f t="shared" ref="D47:I47" si="9">D38+D41+D44</f>
        <v>1243776000</v>
      </c>
      <c r="E47" s="84">
        <f t="shared" si="9"/>
        <v>532992593.39999998</v>
      </c>
      <c r="F47" s="84">
        <f t="shared" si="9"/>
        <v>1776768593.4000001</v>
      </c>
      <c r="G47" s="84">
        <f t="shared" si="9"/>
        <v>778770419.98000002</v>
      </c>
      <c r="H47" s="84">
        <f t="shared" si="9"/>
        <v>745777961.55999994</v>
      </c>
      <c r="I47" s="84">
        <f t="shared" si="9"/>
        <v>32992458.420000009</v>
      </c>
      <c r="J47" s="85"/>
      <c r="K47" s="86">
        <f>IF(F47=0,0,G47/F47)</f>
        <v>0.43830717341179226</v>
      </c>
    </row>
    <row r="48" spans="1:11" x14ac:dyDescent="0.2">
      <c r="I48" s="45"/>
      <c r="J48" s="45"/>
      <c r="K48" s="45"/>
    </row>
    <row r="49" spans="1:11" x14ac:dyDescent="0.2">
      <c r="I49" s="45" t="s">
        <v>29</v>
      </c>
      <c r="J49" s="45"/>
      <c r="K49" s="45"/>
    </row>
    <row r="51" spans="1:11" ht="33.75" x14ac:dyDescent="0.5">
      <c r="A51" s="44" t="s">
        <v>77</v>
      </c>
      <c r="I51" s="45"/>
      <c r="J51" s="45"/>
      <c r="K51" s="45"/>
    </row>
    <row r="52" spans="1:11" ht="20.100000000000001" customHeight="1" x14ac:dyDescent="0.5">
      <c r="A52" s="44"/>
      <c r="I52" s="45"/>
      <c r="J52" s="45"/>
      <c r="K52" s="45"/>
    </row>
    <row r="53" spans="1:11" ht="16.5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6.5" x14ac:dyDescent="0.3">
      <c r="A54" s="53" t="s">
        <v>78</v>
      </c>
      <c r="B54" s="117"/>
      <c r="D54" s="118">
        <f t="shared" ref="D54:I54" si="10">D16-D38</f>
        <v>316364100</v>
      </c>
      <c r="E54" s="119">
        <f t="shared" si="10"/>
        <v>-126576231.42</v>
      </c>
      <c r="F54" s="120">
        <f t="shared" si="10"/>
        <v>189787868.5799998</v>
      </c>
      <c r="G54" s="121">
        <f t="shared" si="10"/>
        <v>45060489.009999931</v>
      </c>
      <c r="H54" s="119">
        <f t="shared" si="10"/>
        <v>67019944.370000124</v>
      </c>
      <c r="I54" s="122">
        <f t="shared" si="10"/>
        <v>-21959455.360000007</v>
      </c>
      <c r="J54" s="123"/>
      <c r="K54" s="116"/>
    </row>
    <row r="55" spans="1:11" ht="16.5" x14ac:dyDescent="0.3">
      <c r="A55" s="53" t="s">
        <v>79</v>
      </c>
      <c r="B55" s="117"/>
      <c r="D55" s="118">
        <f t="shared" ref="D55:I55" si="11">D19-D41</f>
        <v>-307179100</v>
      </c>
      <c r="E55" s="119">
        <f t="shared" si="11"/>
        <v>-373646534.06999999</v>
      </c>
      <c r="F55" s="120">
        <f t="shared" si="11"/>
        <v>-680825634.06999993</v>
      </c>
      <c r="G55" s="121">
        <f t="shared" si="11"/>
        <v>-190336071.66</v>
      </c>
      <c r="H55" s="119">
        <f t="shared" si="11"/>
        <v>-186383308.22</v>
      </c>
      <c r="I55" s="122">
        <f t="shared" si="11"/>
        <v>-3952763.4400000004</v>
      </c>
      <c r="J55" s="123"/>
      <c r="K55" s="116"/>
    </row>
    <row r="56" spans="1:11" ht="16.5" x14ac:dyDescent="0.3">
      <c r="A56" s="70" t="s">
        <v>80</v>
      </c>
      <c r="B56" s="110"/>
      <c r="D56" s="124">
        <f t="shared" ref="D56:I56" si="12">D22-D44</f>
        <v>-9185000</v>
      </c>
      <c r="E56" s="125">
        <f t="shared" si="12"/>
        <v>500222765.49000001</v>
      </c>
      <c r="F56" s="126">
        <f t="shared" si="12"/>
        <v>491037765.49000001</v>
      </c>
      <c r="G56" s="127">
        <f t="shared" si="12"/>
        <v>-165203192.72</v>
      </c>
      <c r="H56" s="125">
        <f t="shared" si="12"/>
        <v>-176685724.86999997</v>
      </c>
      <c r="I56" s="128">
        <f t="shared" si="12"/>
        <v>11482532.15</v>
      </c>
      <c r="J56" s="123"/>
      <c r="K56" s="116"/>
    </row>
    <row r="57" spans="1:11" ht="16.5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7.25" thickBot="1" x14ac:dyDescent="0.35">
      <c r="K58" s="116"/>
    </row>
    <row r="59" spans="1:11" ht="21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-310478775.37000012</v>
      </c>
      <c r="H59" s="84">
        <f t="shared" si="13"/>
        <v>-296049088.71999997</v>
      </c>
      <c r="I59" s="84">
        <f t="shared" si="13"/>
        <v>-14429686.65000001</v>
      </c>
      <c r="J59" s="85"/>
      <c r="K59" s="116"/>
    </row>
    <row r="68" spans="11:11" x14ac:dyDescent="0.2">
      <c r="K68" s="33"/>
    </row>
  </sheetData>
  <sheetProtection algorithmName="SHA-512" hashValue="mlDH80VuuFZBJebgq9SNA9Cj3+zDdEEhAbka2BTdWvZq4S4U5DnWl/YD4+fiNLv0Ef6Ym1wzWtr0wS29HeWdTQ==" saltValue="BzfGGOrDXZCOV9ewaH7Ybw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E97B-38F2-4288-8EF8-1B0421B573E0}">
  <sheetPr codeName="Hoja39"/>
  <dimension ref="A1:K70"/>
  <sheetViews>
    <sheetView showGridLines="0" workbookViewId="0">
      <pane ySplit="1" topLeftCell="A2" activePane="bottomLeft" state="frozen"/>
      <selection activeCell="J26" sqref="J26"/>
      <selection pane="bottomLeft" activeCell="H7" sqref="H7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tr">
        <f>titol</f>
        <v>estat d'execució del pressupost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14</v>
      </c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46</v>
      </c>
      <c r="D11" s="55">
        <v>284870563.43000007</v>
      </c>
      <c r="E11" s="56">
        <v>127218262.64000006</v>
      </c>
      <c r="F11" s="56">
        <v>126854252.47000006</v>
      </c>
      <c r="G11" s="57">
        <v>126521768.28000006</v>
      </c>
      <c r="H11" s="56">
        <v>156689094.78999996</v>
      </c>
      <c r="I11" s="58">
        <v>158348795.14999992</v>
      </c>
      <c r="J11" s="59"/>
      <c r="K11" s="60">
        <f>IF(D11=0,0,F11/D11)</f>
        <v>0.4453048814261617</v>
      </c>
    </row>
    <row r="12" spans="1:11" ht="16.5" x14ac:dyDescent="0.3">
      <c r="A12" s="53">
        <v>2</v>
      </c>
      <c r="B12" s="54" t="s">
        <v>47</v>
      </c>
      <c r="D12" s="55">
        <v>166171899.02000007</v>
      </c>
      <c r="E12" s="56">
        <v>130288378.81000012</v>
      </c>
      <c r="F12" s="56">
        <v>123430203.30000007</v>
      </c>
      <c r="G12" s="61">
        <v>49421721.619999938</v>
      </c>
      <c r="H12" s="56">
        <v>30378683.390000015</v>
      </c>
      <c r="I12" s="62">
        <v>116750177.3999998</v>
      </c>
      <c r="J12" s="59"/>
      <c r="K12" s="60">
        <f t="shared" ref="K12:K22" si="0">IF(D12=0,0,F12/D12)</f>
        <v>0.74278625945740862</v>
      </c>
    </row>
    <row r="13" spans="1:11" ht="16.5" x14ac:dyDescent="0.3">
      <c r="A13" s="53">
        <v>3</v>
      </c>
      <c r="B13" s="54" t="s">
        <v>48</v>
      </c>
      <c r="D13" s="55">
        <v>111000</v>
      </c>
      <c r="E13" s="56">
        <v>213.48</v>
      </c>
      <c r="F13" s="56">
        <v>213.48</v>
      </c>
      <c r="G13" s="61">
        <v>213.48</v>
      </c>
      <c r="H13" s="56">
        <v>110786.52</v>
      </c>
      <c r="I13" s="62">
        <v>110786.52</v>
      </c>
      <c r="J13" s="59"/>
      <c r="K13" s="60">
        <f t="shared" si="0"/>
        <v>1.9232432432432431E-3</v>
      </c>
    </row>
    <row r="14" spans="1:11" ht="16.5" x14ac:dyDescent="0.3">
      <c r="A14" s="53">
        <v>4</v>
      </c>
      <c r="B14" s="54" t="s">
        <v>49</v>
      </c>
      <c r="D14" s="55">
        <v>431014748.3599999</v>
      </c>
      <c r="E14" s="56">
        <v>371776149.64999992</v>
      </c>
      <c r="F14" s="56">
        <v>356842541.63000005</v>
      </c>
      <c r="G14" s="61">
        <v>226634848.56</v>
      </c>
      <c r="H14" s="56">
        <v>57563488.709999993</v>
      </c>
      <c r="I14" s="62">
        <v>204379899.79999989</v>
      </c>
      <c r="J14" s="59"/>
      <c r="K14" s="60">
        <f t="shared" si="0"/>
        <v>0.82791260157054214</v>
      </c>
    </row>
    <row r="15" spans="1:11" ht="17.2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7.25" thickBot="1" x14ac:dyDescent="0.35">
      <c r="A16" s="63"/>
      <c r="B16" s="64" t="s">
        <v>51</v>
      </c>
      <c r="C16" s="65"/>
      <c r="D16" s="66">
        <f t="shared" ref="D16:I16" si="1">SUM(D11:D15)</f>
        <v>886168210.81000006</v>
      </c>
      <c r="E16" s="66">
        <f t="shared" si="1"/>
        <v>629283004.58000004</v>
      </c>
      <c r="F16" s="66">
        <f t="shared" si="1"/>
        <v>607127210.88000011</v>
      </c>
      <c r="G16" s="66">
        <f t="shared" si="1"/>
        <v>402578551.94</v>
      </c>
      <c r="H16" s="66">
        <f t="shared" si="1"/>
        <v>248742053.40999997</v>
      </c>
      <c r="I16" s="66">
        <f t="shared" si="1"/>
        <v>483589658.86999959</v>
      </c>
      <c r="J16" s="67"/>
      <c r="K16" s="68">
        <f t="shared" si="0"/>
        <v>0.68511508703867507</v>
      </c>
    </row>
    <row r="17" spans="1:11" ht="28.35" customHeight="1" x14ac:dyDescent="0.3">
      <c r="A17" s="53">
        <v>6</v>
      </c>
      <c r="B17" s="54" t="s">
        <v>52</v>
      </c>
      <c r="D17" s="69">
        <v>130427835.47</v>
      </c>
      <c r="E17" s="56">
        <v>106989100.62</v>
      </c>
      <c r="F17" s="56">
        <v>87295536.450000033</v>
      </c>
      <c r="G17" s="61">
        <v>30447981.650000002</v>
      </c>
      <c r="H17" s="56">
        <v>20143004.249999993</v>
      </c>
      <c r="I17" s="58">
        <v>99979853.820000038</v>
      </c>
      <c r="J17" s="59"/>
      <c r="K17" s="60">
        <f t="shared" si="0"/>
        <v>0.66930142737881348</v>
      </c>
    </row>
    <row r="18" spans="1:11" ht="17.25" thickBot="1" x14ac:dyDescent="0.35">
      <c r="A18" s="70">
        <v>7</v>
      </c>
      <c r="B18" s="71" t="s">
        <v>53</v>
      </c>
      <c r="D18" s="72">
        <v>554826698.5999999</v>
      </c>
      <c r="E18" s="73">
        <v>375065906.88</v>
      </c>
      <c r="F18" s="73">
        <v>348261442.31</v>
      </c>
      <c r="G18" s="74">
        <v>161963377.03999999</v>
      </c>
      <c r="H18" s="73">
        <v>179760791.72</v>
      </c>
      <c r="I18" s="75">
        <v>392863321.55999994</v>
      </c>
      <c r="J18" s="59"/>
      <c r="K18" s="60">
        <f t="shared" si="0"/>
        <v>0.62769409473042992</v>
      </c>
    </row>
    <row r="19" spans="1:11" ht="17.25" thickBot="1" x14ac:dyDescent="0.35">
      <c r="A19" s="63"/>
      <c r="B19" s="64" t="s">
        <v>54</v>
      </c>
      <c r="C19" s="65"/>
      <c r="D19" s="66">
        <f t="shared" ref="D19:I19" si="2">D17+D18</f>
        <v>685254534.06999993</v>
      </c>
      <c r="E19" s="66">
        <f t="shared" si="2"/>
        <v>482055007.5</v>
      </c>
      <c r="F19" s="66">
        <f t="shared" si="2"/>
        <v>435556978.76000005</v>
      </c>
      <c r="G19" s="66">
        <f t="shared" si="2"/>
        <v>192411358.69</v>
      </c>
      <c r="H19" s="66">
        <f t="shared" si="2"/>
        <v>199903795.97</v>
      </c>
      <c r="I19" s="66">
        <f t="shared" si="2"/>
        <v>492843175.38</v>
      </c>
      <c r="J19" s="67"/>
      <c r="K19" s="68">
        <f t="shared" si="0"/>
        <v>0.63561342115177766</v>
      </c>
    </row>
    <row r="20" spans="1:11" ht="28.35" customHeight="1" x14ac:dyDescent="0.3">
      <c r="A20" s="53">
        <v>8</v>
      </c>
      <c r="B20" s="54" t="s">
        <v>55</v>
      </c>
      <c r="D20" s="69">
        <v>205345848.52000001</v>
      </c>
      <c r="E20" s="56">
        <v>195225599.81</v>
      </c>
      <c r="F20" s="56">
        <v>195225599.81</v>
      </c>
      <c r="G20" s="61">
        <v>183780509.34999999</v>
      </c>
      <c r="H20" s="56">
        <v>10120248.710000001</v>
      </c>
      <c r="I20" s="58">
        <v>21565339.170000002</v>
      </c>
      <c r="J20" s="59"/>
      <c r="K20" s="60">
        <f t="shared" si="0"/>
        <v>0.95071607834811267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57</v>
      </c>
      <c r="C22" s="65"/>
      <c r="D22" s="66">
        <f t="shared" ref="D22:I22" si="3">D20+D21</f>
        <v>205345848.52000001</v>
      </c>
      <c r="E22" s="66">
        <f t="shared" si="3"/>
        <v>195225599.81</v>
      </c>
      <c r="F22" s="66">
        <f t="shared" si="3"/>
        <v>195225599.81</v>
      </c>
      <c r="G22" s="66">
        <f t="shared" si="3"/>
        <v>183780509.34999999</v>
      </c>
      <c r="H22" s="66">
        <f t="shared" si="3"/>
        <v>10120248.710000001</v>
      </c>
      <c r="I22" s="66">
        <f t="shared" si="3"/>
        <v>21565339.170000002</v>
      </c>
      <c r="J22" s="67"/>
      <c r="K22" s="68">
        <f t="shared" si="0"/>
        <v>0.95071607834811267</v>
      </c>
    </row>
    <row r="23" spans="1:11" ht="16.5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tr">
        <f>"Total de "&amp;A7</f>
        <v>Total de despeses</v>
      </c>
      <c r="D25" s="84">
        <f t="shared" ref="D25:I25" si="4">D16+D19+D22</f>
        <v>1776768593.4000001</v>
      </c>
      <c r="E25" s="84">
        <f t="shared" si="4"/>
        <v>1306563611.8899999</v>
      </c>
      <c r="F25" s="84">
        <f t="shared" si="4"/>
        <v>1237909789.45</v>
      </c>
      <c r="G25" s="84">
        <f t="shared" si="4"/>
        <v>778770419.98000002</v>
      </c>
      <c r="H25" s="84">
        <f t="shared" si="4"/>
        <v>458766098.08999997</v>
      </c>
      <c r="I25" s="84">
        <f t="shared" si="4"/>
        <v>997998173.41999948</v>
      </c>
      <c r="J25" s="85"/>
      <c r="K25" s="86">
        <f>IF(D25=0,0,F25/D25)</f>
        <v>0.69671976083343123</v>
      </c>
    </row>
    <row r="26" spans="1:11" x14ac:dyDescent="0.2">
      <c r="I26" s="45"/>
      <c r="J26" s="45"/>
      <c r="K26" s="45"/>
    </row>
    <row r="27" spans="1:11" x14ac:dyDescent="0.2">
      <c r="I27" s="45" t="s">
        <v>29</v>
      </c>
      <c r="J27" s="45"/>
      <c r="K27" s="45"/>
    </row>
    <row r="30" spans="1:11" ht="33.75" x14ac:dyDescent="0.5">
      <c r="A30" s="44"/>
      <c r="I30" s="45"/>
      <c r="J30" s="45"/>
      <c r="K30" s="45"/>
    </row>
    <row r="31" spans="1:11" ht="20.100000000000001" customHeight="1" x14ac:dyDescent="0.5">
      <c r="A31" s="44"/>
      <c r="I31" s="45"/>
      <c r="J31" s="45"/>
      <c r="K31" s="45"/>
    </row>
    <row r="32" spans="1:11" ht="40.35" customHeight="1" x14ac:dyDescent="0.2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00000000000001" customHeight="1" x14ac:dyDescent="0.2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35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6.5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6.5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6.5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6.5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35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6.5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6.5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35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6.5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6.5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">
      <c r="D46" s="45"/>
      <c r="E46" s="45"/>
      <c r="F46" s="45"/>
      <c r="G46" s="45"/>
      <c r="H46" s="45"/>
      <c r="I46" s="45"/>
      <c r="J46" s="45"/>
      <c r="K46" s="82"/>
    </row>
    <row r="47" spans="1:11" ht="20.25" x14ac:dyDescent="0.2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">
      <c r="K70" s="33" t="str">
        <f>extraccio</f>
        <v>extret el 18/7/2024</v>
      </c>
    </row>
  </sheetData>
  <sheetProtection algorithmName="SHA-512" hashValue="i2Vdd6mDDrwas+fSZ9xWxOZTjfsaVPFnon5FRreJT2cSyOdr4/lTP8tRBCDGwbIodkywGCfVEpTCTxp18wUT+Q==" saltValue="4X5Z7IS+S0PtA4F7LoxYJg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2677-F1BB-4444-B984-E97206B6B494}">
  <sheetPr codeName="Hoja121"/>
  <dimension ref="B1:L84"/>
  <sheetViews>
    <sheetView showGridLines="0" zoomScaleNormal="100" workbookViewId="0">
      <selection activeCell="L84" sqref="L84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9" spans="2:11" ht="13.5" thickBo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/>
    </row>
  </sheetData>
  <sheetProtection algorithmName="SHA-512" hashValue="fVCsFSoqOx/YCtpHxk0f3eKjnlqLE610mtRhalUx20+xbfk52MOWvp/8bUfZlNxLFp0Xf415YotlPAwdCNo3LA==" saltValue="fazkkXHfvlXmdB1MFHYZ3A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1297-9596-4029-9A86-CEFF54E2ADC7}">
  <sheetPr codeName="Hoja35"/>
  <dimension ref="B1:L84"/>
  <sheetViews>
    <sheetView showGridLines="0" zoomScaleNormal="100" workbookViewId="0">
      <selection activeCell="M17" sqref="M17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8" spans="2:11" ht="13.5" thickBot="1" x14ac:dyDescent="0.25"/>
    <row r="29" spans="2:11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/>
    </row>
  </sheetData>
  <sheetProtection algorithmName="SHA-512" hashValue="MM+N1FMYZ8g8PVvN4W5fPhcZd1MjxXS2oMsDWo5ZJ/2l08os2KWX88iFlIhSgQmyx56ZPKvvTOrlywMlkgXlQA==" saltValue="PfqNtKLertsikUW4CIhyxA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312E-C452-4A9F-80BE-A0BD71596655}">
  <sheetPr codeName="Hoja31">
    <tabColor rgb="FF92D050"/>
  </sheetPr>
  <dimension ref="A1:J46"/>
  <sheetViews>
    <sheetView showGridLines="0" zoomScaleNormal="100" workbookViewId="0">
      <pane ySplit="4" topLeftCell="A5" activePane="bottomLeft" state="frozen"/>
      <selection activeCell="J26" sqref="J26"/>
      <selection pane="bottomLeft" activeCell="G1" sqref="G1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81</v>
      </c>
    </row>
    <row r="2" spans="1:10" x14ac:dyDescent="0.2">
      <c r="A2" s="3"/>
      <c r="B2" s="3"/>
      <c r="C2" s="3"/>
      <c r="D2" s="3"/>
      <c r="E2" s="3"/>
    </row>
    <row r="3" spans="1:10" s="1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5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35" customHeight="1" thickBot="1" x14ac:dyDescent="0.25">
      <c r="A9" s="8"/>
      <c r="B9" s="9">
        <v>1243.7760000000001</v>
      </c>
      <c r="C9" s="10">
        <v>1776.7685933999999</v>
      </c>
      <c r="D9" s="10">
        <v>468.29164460999988</v>
      </c>
      <c r="E9" s="10">
        <v>449.72887284000001</v>
      </c>
      <c r="F9" s="11">
        <v>18.562771770000001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5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35" customHeight="1" x14ac:dyDescent="0.2">
      <c r="A15" s="13" t="s">
        <v>7</v>
      </c>
      <c r="B15" s="14">
        <v>72725613.700000003</v>
      </c>
      <c r="C15" s="15">
        <v>47941937.699999996</v>
      </c>
      <c r="D15" s="15">
        <v>4343886.9299999988</v>
      </c>
      <c r="E15" s="15">
        <v>312546060.75999993</v>
      </c>
      <c r="F15" s="15">
        <v>10081541.859999999</v>
      </c>
      <c r="G15" s="15">
        <v>483307.26999999996</v>
      </c>
      <c r="H15" s="15">
        <v>1591979.76</v>
      </c>
      <c r="I15" s="15">
        <v>18577316.629999999</v>
      </c>
      <c r="J15" s="16">
        <v>0</v>
      </c>
    </row>
    <row r="16" spans="1:10" ht="25.35" customHeight="1" x14ac:dyDescent="0.2">
      <c r="A16" s="17" t="s">
        <v>8</v>
      </c>
      <c r="B16" s="18">
        <v>176469000</v>
      </c>
      <c r="C16" s="19">
        <v>99520500</v>
      </c>
      <c r="D16" s="19">
        <v>5107000</v>
      </c>
      <c r="E16" s="19">
        <v>783666479.38999999</v>
      </c>
      <c r="F16" s="19">
        <v>11193100</v>
      </c>
      <c r="G16" s="19">
        <v>0</v>
      </c>
      <c r="H16" s="19">
        <v>4428900</v>
      </c>
      <c r="I16" s="19">
        <v>696383614.00999999</v>
      </c>
      <c r="J16" s="20">
        <v>0</v>
      </c>
    </row>
    <row r="17" spans="1:10" ht="25.35" customHeight="1" x14ac:dyDescent="0.2">
      <c r="A17" s="17" t="s">
        <v>9</v>
      </c>
      <c r="B17" s="18">
        <v>72.725613699999997</v>
      </c>
      <c r="C17" s="19">
        <v>47.941937699999997</v>
      </c>
      <c r="D17" s="19">
        <v>4.3438869299999991</v>
      </c>
      <c r="E17" s="19">
        <v>312.54606075999993</v>
      </c>
      <c r="F17" s="19">
        <v>10.08154186</v>
      </c>
      <c r="G17" s="19">
        <v>0.48330726999999996</v>
      </c>
      <c r="H17" s="19">
        <v>1.5919797600000001</v>
      </c>
      <c r="I17" s="19">
        <v>18.577316629999999</v>
      </c>
      <c r="J17" s="20">
        <v>0</v>
      </c>
    </row>
    <row r="18" spans="1:10" ht="25.35" customHeight="1" thickBot="1" x14ac:dyDescent="0.25">
      <c r="A18" s="21" t="s">
        <v>10</v>
      </c>
      <c r="B18" s="22">
        <v>176.46899999999999</v>
      </c>
      <c r="C18" s="23">
        <v>99.520499999999998</v>
      </c>
      <c r="D18" s="23">
        <v>5.1070000000000002</v>
      </c>
      <c r="E18" s="23">
        <v>783.66647938999995</v>
      </c>
      <c r="F18" s="23">
        <v>11.193099999999999</v>
      </c>
      <c r="G18" s="23">
        <v>0</v>
      </c>
      <c r="H18" s="23">
        <v>4.4288999999999996</v>
      </c>
      <c r="I18" s="23">
        <v>696.38361400999997</v>
      </c>
      <c r="J18" s="24">
        <v>0</v>
      </c>
    </row>
    <row r="19" spans="1:10" ht="13.5" thickTop="1" x14ac:dyDescent="0.2"/>
    <row r="21" spans="1:10" ht="20.25" x14ac:dyDescent="0.3">
      <c r="A21" s="5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5" t="s">
        <v>12</v>
      </c>
      <c r="B23" s="26">
        <f>E9</f>
        <v>449.72887284000001</v>
      </c>
    </row>
    <row r="24" spans="1:10" ht="25.35" customHeight="1" thickBot="1" x14ac:dyDescent="0.25">
      <c r="A24" s="21" t="s">
        <v>13</v>
      </c>
      <c r="B24" s="27">
        <f>F9</f>
        <v>18.562771770000001</v>
      </c>
    </row>
    <row r="25" spans="1:10" ht="13.5" thickTop="1" x14ac:dyDescent="0.2"/>
    <row r="27" spans="1:10" ht="20.25" x14ac:dyDescent="0.3">
      <c r="A27" s="5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35" customHeight="1" thickBot="1" x14ac:dyDescent="0.25">
      <c r="A30" s="8"/>
      <c r="B30" s="9">
        <v>1243.7760000000001</v>
      </c>
      <c r="C30" s="10">
        <v>1776.7685934000001</v>
      </c>
      <c r="D30" s="10">
        <v>1237.9097894500001</v>
      </c>
      <c r="E30" s="10">
        <v>778.77041998000004</v>
      </c>
      <c r="F30" s="10">
        <v>745.77796155999999</v>
      </c>
      <c r="G30" s="11">
        <v>32.992458420000013</v>
      </c>
    </row>
    <row r="31" spans="1:10" ht="13.5" thickTop="1" x14ac:dyDescent="0.2">
      <c r="E31" s="3"/>
    </row>
    <row r="33" spans="1:10" ht="20.25" x14ac:dyDescent="0.3">
      <c r="A33" s="5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35" customHeight="1" x14ac:dyDescent="0.2">
      <c r="A36" s="13" t="s">
        <v>22</v>
      </c>
      <c r="B36" s="14">
        <v>126854252.47000006</v>
      </c>
      <c r="C36" s="15">
        <v>123430203.30000007</v>
      </c>
      <c r="D36" s="15">
        <v>213.48</v>
      </c>
      <c r="E36" s="15">
        <v>356842541.63000005</v>
      </c>
      <c r="F36" s="15">
        <v>0</v>
      </c>
      <c r="G36" s="15">
        <v>87295536.450000033</v>
      </c>
      <c r="H36" s="15">
        <v>348261442.31</v>
      </c>
      <c r="I36" s="15">
        <v>195225599.81</v>
      </c>
      <c r="J36" s="16">
        <v>0</v>
      </c>
    </row>
    <row r="37" spans="1:10" ht="25.35" customHeight="1" x14ac:dyDescent="0.2">
      <c r="A37" s="17" t="s">
        <v>23</v>
      </c>
      <c r="B37" s="18">
        <v>284870563.43000007</v>
      </c>
      <c r="C37" s="19">
        <v>166171899.02000007</v>
      </c>
      <c r="D37" s="19">
        <v>111000</v>
      </c>
      <c r="E37" s="19">
        <v>431014748.3599999</v>
      </c>
      <c r="F37" s="19">
        <v>4000000</v>
      </c>
      <c r="G37" s="19">
        <v>130427835.47</v>
      </c>
      <c r="H37" s="19">
        <v>554826698.5999999</v>
      </c>
      <c r="I37" s="19">
        <v>205345848.52000001</v>
      </c>
      <c r="J37" s="20">
        <v>0</v>
      </c>
    </row>
    <row r="38" spans="1:10" ht="25.35" customHeight="1" x14ac:dyDescent="0.2">
      <c r="A38" s="17" t="s">
        <v>24</v>
      </c>
      <c r="B38" s="18">
        <v>126.85425247000006</v>
      </c>
      <c r="C38" s="19">
        <v>123.43020330000007</v>
      </c>
      <c r="D38" s="19">
        <v>2.1348E-4</v>
      </c>
      <c r="E38" s="19">
        <v>356.84254163000003</v>
      </c>
      <c r="F38" s="19">
        <v>0</v>
      </c>
      <c r="G38" s="19">
        <v>87.295536450000029</v>
      </c>
      <c r="H38" s="19">
        <v>348.26144231000001</v>
      </c>
      <c r="I38" s="19">
        <v>195.22559981000001</v>
      </c>
      <c r="J38" s="20">
        <v>0</v>
      </c>
    </row>
    <row r="39" spans="1:10" ht="25.35" customHeight="1" thickBot="1" x14ac:dyDescent="0.25">
      <c r="A39" s="21" t="s">
        <v>25</v>
      </c>
      <c r="B39" s="22">
        <v>284.87056343000006</v>
      </c>
      <c r="C39" s="23">
        <v>166.17189902000007</v>
      </c>
      <c r="D39" s="23">
        <v>0.111</v>
      </c>
      <c r="E39" s="23">
        <v>431.01474835999988</v>
      </c>
      <c r="F39" s="23">
        <v>4</v>
      </c>
      <c r="G39" s="23">
        <v>130.42783546999999</v>
      </c>
      <c r="H39" s="23">
        <v>554.82669859999987</v>
      </c>
      <c r="I39" s="23">
        <v>205.34584852</v>
      </c>
      <c r="J39" s="24">
        <v>0</v>
      </c>
    </row>
    <row r="40" spans="1:10" ht="13.5" thickTop="1" x14ac:dyDescent="0.2"/>
    <row r="42" spans="1:10" ht="20.25" x14ac:dyDescent="0.3">
      <c r="A42" s="5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5" t="s">
        <v>26</v>
      </c>
      <c r="B44" s="26">
        <f>F30</f>
        <v>745.77796155999999</v>
      </c>
    </row>
    <row r="45" spans="1:10" ht="25.35" customHeight="1" thickBot="1" x14ac:dyDescent="0.25">
      <c r="A45" s="21" t="s">
        <v>27</v>
      </c>
      <c r="B45" s="27">
        <f>G30</f>
        <v>32.992458420000013</v>
      </c>
    </row>
    <row r="46" spans="1:10" ht="13.5" thickTop="1" x14ac:dyDescent="0.2"/>
  </sheetData>
  <sheetProtection algorithmName="SHA-512" hashValue="tXqXfFewGIXC3Zy7Wf8V6cGZpjukcjvCUaeXySVcvgSdA40FcbAatvLg3Vema+UEvgqceue8YkXKMHc3QEgWWw==" saltValue="7dh7mLGMjXirYPWh7upH3A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2024-07-30T08:06:21Z</dcterms:created>
  <dcterms:modified xsi:type="dcterms:W3CDTF">2024-07-30T08:22:48Z</dcterms:modified>
</cp:coreProperties>
</file>