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Dades\Tec1\Comptabilitat\CPressupostaria\Historics\"/>
    </mc:Choice>
  </mc:AlternateContent>
  <xr:revisionPtr revIDLastSave="0" documentId="13_ncr:1_{2047628C-58CA-462C-B223-8CF55E076BEE}" xr6:coauthVersionLast="47" xr6:coauthVersionMax="47" xr10:uidLastSave="{00000000-0000-0000-0000-000000000000}"/>
  <bookViews>
    <workbookView xWindow="-120" yWindow="-120" windowWidth="29040" windowHeight="15720" xr2:uid="{1B0794CA-FBB7-4192-8B94-47E5494C7FF6}"/>
  </bookViews>
  <sheets>
    <sheet name="Diba" sheetId="5" r:id="rId1"/>
    <sheet name="DibaAltres" sheetId="4" r:id="rId2"/>
    <sheet name="GrDespeses" sheetId="2" r:id="rId3"/>
    <sheet name="GrIngressos" sheetId="3" r:id="rId4"/>
    <sheet name="CGrafics" sheetId="1" r:id="rId5"/>
  </sheets>
  <definedNames>
    <definedName name="_12Àrea_d_impressió" localSheetId="2">GrDespeses!$A$1:$L$84</definedName>
    <definedName name="_17Àrea_d_impressió" localSheetId="3">GrIngressos!$A$1:$L$84</definedName>
    <definedName name="_6Àrea_d_impressió" localSheetId="0">Diba!$A$1:$K$51</definedName>
    <definedName name="_7Àrea_d_impressió" localSheetId="1">DibaAltres!$A$1:$K$70</definedName>
    <definedName name="any">#REF!</definedName>
    <definedName name="area">#REF!</definedName>
    <definedName name="_xlnm.Print_Area" localSheetId="0">Diba!$A$1:$K$51</definedName>
    <definedName name="_xlnm.Print_Area" localSheetId="1">DibaAltres!$A$1:$K$70</definedName>
    <definedName name="_xlnm.Print_Area" localSheetId="2">GrDespeses!$A$1:$L$84</definedName>
    <definedName name="_xlnm.Print_Area" localSheetId="3">GrIngressos!$A$1:$L$84</definedName>
    <definedName name="data">#REF!</definedName>
    <definedName name="datadsignatura">#REF!</definedName>
    <definedName name="dextraccio">#REF!</definedName>
    <definedName name="dia">#REF!</definedName>
    <definedName name="dinforme">#REF!</definedName>
    <definedName name="epigraf">#REF!</definedName>
    <definedName name="extraccio">#REF!</definedName>
    <definedName name="impportadaaltresdades">#REF!</definedName>
    <definedName name="impportadacomparat">#REF!</definedName>
    <definedName name="impportadaconsorcis">#REF!</definedName>
    <definedName name="impportadadanteriorsparees">#REF!</definedName>
    <definedName name="impportadadiba">#REF!</definedName>
    <definedName name="impportadaliquidacioppst">#REF!</definedName>
    <definedName name="impportadanopressupt">#REF!</definedName>
    <definedName name="impportadaorganismes">#REF!</definedName>
    <definedName name="impportadapdespesesparees">#REF!</definedName>
    <definedName name="impportadapingressosparees">#REF!</definedName>
    <definedName name="impportadaqcomandament">#REF!</definedName>
    <definedName name="impportadaromanent">#REF!</definedName>
    <definedName name="impportadaromanentsparees">#REF!</definedName>
    <definedName name="impportadatancats">#REF!</definedName>
    <definedName name="impportadatresoreria">#REF!</definedName>
    <definedName name="mes">#REF!</definedName>
    <definedName name="nota1">#REF!</definedName>
    <definedName name="organ">#REF!</definedName>
    <definedName name="pagdiba">Diba!$A$1:$K$51</definedName>
    <definedName name="pagdibaaltres">DibaAltres!$A$1:$K$70</definedName>
    <definedName name="paggrdespeses">GrDespeses!$A$1:$L$84</definedName>
    <definedName name="paggringressos">GrIngressos!$A$1:$L$84</definedName>
    <definedName name="paginar">#REF!</definedName>
    <definedName name="report">#REF!</definedName>
    <definedName name="servei">#REF!</definedName>
    <definedName name="taxadcreixement">#REF!</definedName>
    <definedName name="tindex">#REF!</definedName>
    <definedName name="titol">#REF!</definedName>
    <definedName name="tmes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5" l="1"/>
  <c r="I44" i="5"/>
  <c r="G44" i="5"/>
  <c r="F44" i="5"/>
  <c r="K44" i="5" s="1"/>
  <c r="E44" i="5"/>
  <c r="D44" i="5"/>
  <c r="H44" i="5"/>
  <c r="K43" i="5"/>
  <c r="K42" i="5"/>
  <c r="I41" i="5"/>
  <c r="F41" i="5"/>
  <c r="D41" i="5"/>
  <c r="K40" i="5"/>
  <c r="E41" i="5"/>
  <c r="H41" i="5"/>
  <c r="G41" i="5"/>
  <c r="H38" i="5"/>
  <c r="G38" i="5"/>
  <c r="F38" i="5"/>
  <c r="K37" i="5"/>
  <c r="K36" i="5"/>
  <c r="K35" i="5"/>
  <c r="K34" i="5"/>
  <c r="K33" i="5"/>
  <c r="I38" i="5"/>
  <c r="E38" i="5"/>
  <c r="D38" i="5"/>
  <c r="I22" i="5"/>
  <c r="H22" i="5"/>
  <c r="G22" i="5"/>
  <c r="D22" i="5"/>
  <c r="K21" i="5"/>
  <c r="F22" i="5"/>
  <c r="E22" i="5"/>
  <c r="I19" i="5"/>
  <c r="G19" i="5"/>
  <c r="F19" i="5"/>
  <c r="E19" i="5"/>
  <c r="D19" i="5"/>
  <c r="H19" i="5"/>
  <c r="K18" i="5"/>
  <c r="K17" i="5"/>
  <c r="I16" i="5"/>
  <c r="K15" i="5"/>
  <c r="K14" i="5"/>
  <c r="K13" i="5"/>
  <c r="K12" i="5"/>
  <c r="H16" i="5"/>
  <c r="G16" i="5"/>
  <c r="F16" i="5"/>
  <c r="E16" i="5"/>
  <c r="D16" i="5"/>
  <c r="B25" i="4"/>
  <c r="I22" i="4"/>
  <c r="H22" i="4"/>
  <c r="G22" i="4"/>
  <c r="D22" i="4"/>
  <c r="K21" i="4"/>
  <c r="F22" i="4"/>
  <c r="K22" i="4" s="1"/>
  <c r="E22" i="4"/>
  <c r="I19" i="4"/>
  <c r="G19" i="4"/>
  <c r="F19" i="4"/>
  <c r="E19" i="4"/>
  <c r="D19" i="4"/>
  <c r="K19" i="4" s="1"/>
  <c r="H19" i="4"/>
  <c r="K18" i="4"/>
  <c r="K17" i="4"/>
  <c r="I16" i="4"/>
  <c r="I25" i="4" s="1"/>
  <c r="K15" i="4"/>
  <c r="K14" i="4"/>
  <c r="K13" i="4"/>
  <c r="K12" i="4"/>
  <c r="H16" i="4"/>
  <c r="H25" i="4" s="1"/>
  <c r="G16" i="4"/>
  <c r="G25" i="4" s="1"/>
  <c r="F16" i="4"/>
  <c r="F25" i="4" s="1"/>
  <c r="E16" i="4"/>
  <c r="K11" i="4"/>
  <c r="B45" i="1"/>
  <c r="B44" i="1"/>
  <c r="J39" i="1"/>
  <c r="I39" i="1"/>
  <c r="B39" i="1"/>
  <c r="J38" i="1"/>
  <c r="C38" i="1"/>
  <c r="B38" i="1"/>
  <c r="H39" i="1"/>
  <c r="G39" i="1"/>
  <c r="F39" i="1"/>
  <c r="E39" i="1"/>
  <c r="D39" i="1"/>
  <c r="C39" i="1"/>
  <c r="I38" i="1"/>
  <c r="H38" i="1"/>
  <c r="G38" i="1"/>
  <c r="F38" i="1"/>
  <c r="E38" i="1"/>
  <c r="D38" i="1"/>
  <c r="F18" i="1"/>
  <c r="E18" i="1"/>
  <c r="G17" i="1"/>
  <c r="F17" i="1"/>
  <c r="J18" i="1"/>
  <c r="I18" i="1"/>
  <c r="H18" i="1"/>
  <c r="G18" i="1"/>
  <c r="D18" i="1"/>
  <c r="C18" i="1"/>
  <c r="B18" i="1"/>
  <c r="J17" i="1"/>
  <c r="I17" i="1"/>
  <c r="H17" i="1"/>
  <c r="E17" i="1"/>
  <c r="D17" i="1"/>
  <c r="C17" i="1"/>
  <c r="B17" i="1"/>
  <c r="B24" i="1"/>
  <c r="B23" i="1"/>
  <c r="I47" i="5" l="1"/>
  <c r="I25" i="5"/>
  <c r="D47" i="5"/>
  <c r="F47" i="5"/>
  <c r="G47" i="5"/>
  <c r="E47" i="5"/>
  <c r="E25" i="5"/>
  <c r="F25" i="5"/>
  <c r="K16" i="5"/>
  <c r="G25" i="5"/>
  <c r="H25" i="5"/>
  <c r="K22" i="5"/>
  <c r="H47" i="5"/>
  <c r="E25" i="4"/>
  <c r="D25" i="5"/>
  <c r="K41" i="5"/>
  <c r="K39" i="5"/>
  <c r="K38" i="5"/>
  <c r="D16" i="4"/>
  <c r="K20" i="4"/>
  <c r="K11" i="5"/>
  <c r="K19" i="5"/>
  <c r="K20" i="5"/>
  <c r="K47" i="5" l="1"/>
  <c r="D25" i="4"/>
  <c r="K25" i="4" s="1"/>
  <c r="K16" i="4"/>
  <c r="K25" i="5"/>
</calcChain>
</file>

<file path=xl/sharedStrings.xml><?xml version="1.0" encoding="utf-8"?>
<sst xmlns="http://schemas.openxmlformats.org/spreadsheetml/2006/main" count="143" uniqueCount="80">
  <si>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</si>
  <si>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</si>
  <si>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</si>
  <si>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</si>
  <si>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</si>
  <si>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</si>
  <si>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</si>
  <si>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</si>
  <si>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</si>
  <si>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</si>
  <si>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</si>
  <si>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</si>
  <si>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</si>
  <si>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</si>
  <si>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</si>
  <si>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</si>
  <si>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</si>
  <si>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</si>
  <si>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</si>
  <si>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</si>
  <si>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</si>
  <si>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</si>
  <si>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</si>
  <si>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</si>
  <si>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</si>
  <si>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</si>
  <si>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</si>
  <si>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</si>
  <si>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</si>
  <si>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</si>
  <si>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</si>
  <si>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</si>
  <si>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</si>
  <si>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</si>
  <si>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</si>
  <si>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</si>
  <si>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</si>
  <si>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</si>
  <si>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</si>
  <si>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</si>
  <si>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</si>
  <si>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</si>
  <si>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</si>
  <si>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</si>
  <si>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</si>
  <si>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</si>
  <si>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</si>
  <si>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</si>
  <si>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</si>
  <si>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</si>
  <si>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</si>
  <si>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</si>
  <si>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</si>
  <si>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</si>
  <si>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</si>
  <si>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</si>
  <si>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</si>
  <si>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</si>
  <si>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</si>
  <si>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</si>
  <si>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</si>
  <si>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</si>
  <si>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</si>
  <si>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</si>
  <si>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</si>
  <si>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</si>
  <si>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</si>
  <si>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</si>
  <si>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</si>
  <si>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</si>
  <si>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</si>
  <si>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</si>
  <si>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</si>
  <si>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</si>
  <si>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</si>
  <si>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</si>
  <si>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</si>
  <si>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extret el 25/4/2025</t>
  </si>
  <si>
    <t>estat d'execució del pressupost</t>
  </si>
  <si>
    <t>31 de març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</si>
</sst>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.00\ _€_-;\-* #,##0.00\ _€_-;_-* &quot;-&quot;??\ _€_-;_-@_-"/>
    <numFmt numFmtId="166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Alignment="1">
      <alignment horizontal="right" indent="1"/>
    </xf>
    <xf numFmtId="0" fontId="18" fillId="0" borderId="0" xfId="0" applyFont="1" applyAlignment="1">
      <alignment horizontal="left" indent="1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8" fillId="0" borderId="26" xfId="0" applyFont="1" applyBorder="1" applyAlignment="1">
      <alignment horizontal="center" wrapText="1"/>
    </xf>
    <xf numFmtId="165" fontId="8" fillId="0" borderId="26" xfId="0" applyNumberFormat="1" applyFont="1" applyBorder="1" applyAlignment="1">
      <alignment horizontal="center" wrapText="1"/>
    </xf>
    <xf numFmtId="165" fontId="8" fillId="0" borderId="27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wrapText="1"/>
    </xf>
    <xf numFmtId="0" fontId="8" fillId="0" borderId="29" xfId="0" quotePrefix="1" applyFont="1" applyBorder="1" applyAlignment="1">
      <alignment horizontal="center" vertical="center" wrapText="1"/>
    </xf>
    <xf numFmtId="0" fontId="8" fillId="0" borderId="27" xfId="0" quotePrefix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165" fontId="21" fillId="0" borderId="31" xfId="0" applyNumberFormat="1" applyFont="1" applyBorder="1"/>
    <xf numFmtId="165" fontId="21" fillId="0" borderId="32" xfId="0" applyNumberFormat="1" applyFont="1" applyBorder="1"/>
    <xf numFmtId="165" fontId="21" fillId="0" borderId="33" xfId="0" applyNumberFormat="1" applyFont="1" applyBorder="1"/>
    <xf numFmtId="165" fontId="21" fillId="0" borderId="34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/>
    </xf>
    <xf numFmtId="166" fontId="22" fillId="0" borderId="30" xfId="0" applyNumberFormat="1" applyFont="1" applyBorder="1" applyAlignment="1">
      <alignment horizontal="right"/>
    </xf>
    <xf numFmtId="165" fontId="21" fillId="0" borderId="35" xfId="0" applyNumberFormat="1" applyFont="1" applyBorder="1"/>
    <xf numFmtId="165" fontId="21" fillId="0" borderId="36" xfId="0" applyNumberFormat="1" applyFont="1" applyBorder="1" applyAlignment="1">
      <alignment horizontal="right"/>
    </xf>
    <xf numFmtId="0" fontId="23" fillId="0" borderId="37" xfId="0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165" fontId="23" fillId="0" borderId="40" xfId="0" applyNumberFormat="1" applyFont="1" applyBorder="1"/>
    <xf numFmtId="165" fontId="23" fillId="0" borderId="41" xfId="0" applyNumberFormat="1" applyFont="1" applyBorder="1"/>
    <xf numFmtId="166" fontId="25" fillId="0" borderId="42" xfId="1" applyNumberFormat="1" applyFont="1" applyBorder="1" applyAlignment="1">
      <alignment horizontal="right"/>
    </xf>
    <xf numFmtId="165" fontId="21" fillId="0" borderId="43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5" fontId="21" fillId="0" borderId="44" xfId="0" applyNumberFormat="1" applyFont="1" applyBorder="1"/>
    <xf numFmtId="165" fontId="21" fillId="0" borderId="45" xfId="0" applyNumberFormat="1" applyFont="1" applyBorder="1"/>
    <xf numFmtId="165" fontId="21" fillId="0" borderId="46" xfId="0" applyNumberFormat="1" applyFont="1" applyBorder="1"/>
    <xf numFmtId="165" fontId="21" fillId="0" borderId="47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5" fontId="21" fillId="0" borderId="48" xfId="0" applyNumberFormat="1" applyFont="1" applyBorder="1"/>
    <xf numFmtId="165" fontId="21" fillId="0" borderId="49" xfId="0" applyNumberFormat="1" applyFont="1" applyBorder="1"/>
    <xf numFmtId="165" fontId="21" fillId="0" borderId="50" xfId="0" applyNumberFormat="1" applyFont="1" applyBorder="1"/>
    <xf numFmtId="165" fontId="21" fillId="0" borderId="51" xfId="0" applyNumberFormat="1" applyFont="1" applyBorder="1" applyAlignment="1">
      <alignment horizontal="right"/>
    </xf>
    <xf numFmtId="166" fontId="22" fillId="0" borderId="52" xfId="0" applyNumberFormat="1" applyFont="1" applyBorder="1" applyAlignment="1">
      <alignment horizontal="right"/>
    </xf>
    <xf numFmtId="166" fontId="26" fillId="0" borderId="0" xfId="0" applyNumberFormat="1" applyFont="1"/>
    <xf numFmtId="0" fontId="20" fillId="0" borderId="0" xfId="0" applyFont="1" applyAlignment="1">
      <alignment horizontal="right" vertical="center"/>
    </xf>
    <xf numFmtId="165" fontId="27" fillId="0" borderId="53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6" fontId="25" fillId="0" borderId="42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quotePrefix="1" applyFont="1" applyAlignment="1">
      <alignment horizontal="center" vertical="center" wrapText="1"/>
    </xf>
    <xf numFmtId="165" fontId="21" fillId="0" borderId="0" xfId="0" applyNumberFormat="1" applyFont="1"/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4" fontId="23" fillId="0" borderId="0" xfId="0" applyNumberFormat="1" applyFont="1" applyAlignment="1">
      <alignment horizontal="left"/>
    </xf>
    <xf numFmtId="0" fontId="24" fillId="0" borderId="0" xfId="0" applyFont="1"/>
    <xf numFmtId="165" fontId="23" fillId="0" borderId="0" xfId="0" applyNumberFormat="1" applyFont="1"/>
    <xf numFmtId="166" fontId="25" fillId="0" borderId="0" xfId="1" applyNumberFormat="1" applyFont="1" applyFill="1" applyBorder="1" applyAlignment="1">
      <alignment horizontal="right"/>
    </xf>
    <xf numFmtId="166" fontId="25" fillId="0" borderId="0" xfId="1" applyNumberFormat="1" applyFont="1" applyFill="1" applyBorder="1" applyAlignment="1">
      <alignment horizontal="right" vertical="center"/>
    </xf>
    <xf numFmtId="165" fontId="21" fillId="0" borderId="54" xfId="0" applyNumberFormat="1" applyFont="1" applyBorder="1"/>
    <xf numFmtId="165" fontId="21" fillId="0" borderId="34" xfId="0" applyNumberFormat="1" applyFont="1" applyBorder="1"/>
    <xf numFmtId="165" fontId="21" fillId="0" borderId="55" xfId="0" applyNumberFormat="1" applyFont="1" applyBorder="1"/>
    <xf numFmtId="165" fontId="21" fillId="0" borderId="56" xfId="0" applyNumberFormat="1" applyFont="1" applyBorder="1"/>
    <xf numFmtId="165" fontId="21" fillId="0" borderId="57" xfId="0" applyNumberFormat="1" applyFont="1" applyBorder="1"/>
    <xf numFmtId="165" fontId="21" fillId="0" borderId="41" xfId="0" applyNumberFormat="1" applyFont="1" applyBorder="1"/>
    <xf numFmtId="165" fontId="21" fillId="0" borderId="58" xfId="0" applyNumberFormat="1" applyFont="1" applyBorder="1"/>
    <xf numFmtId="165" fontId="23" fillId="0" borderId="42" xfId="0" applyNumberFormat="1" applyFont="1" applyBorder="1"/>
    <xf numFmtId="165" fontId="21" fillId="0" borderId="59" xfId="0" applyNumberFormat="1" applyFont="1" applyBorder="1"/>
    <xf numFmtId="165" fontId="21" fillId="0" borderId="47" xfId="0" applyNumberFormat="1" applyFont="1" applyBorder="1"/>
    <xf numFmtId="165" fontId="21" fillId="0" borderId="60" xfId="0" applyNumberFormat="1" applyFont="1" applyBorder="1"/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8" xfId="0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mruColors>
      <color rgb="FFE2466B"/>
      <color rgb="FFD84886"/>
      <color rgb="FFDB5790"/>
      <color rgb="FFDC24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1.308,59</c:v>
                  </c:pt>
                  <c:pt idx="1">
                    <c:v>1.640,83</c:v>
                  </c:pt>
                  <c:pt idx="2">
                    <c:v>980,25</c:v>
                  </c:pt>
                  <c:pt idx="3">
                    <c:v>438,74</c:v>
                  </c:pt>
                  <c:pt idx="4">
                    <c:v>426,24</c:v>
                  </c:pt>
                  <c:pt idx="5">
                    <c:v>12,50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1308.5850000000007</c:v>
                </c:pt>
                <c:pt idx="1">
                  <c:v>1640.8327635400008</c:v>
                </c:pt>
                <c:pt idx="2">
                  <c:v>980.24875451000025</c:v>
                </c:pt>
                <c:pt idx="3">
                  <c:v>438.73656968000006</c:v>
                </c:pt>
                <c:pt idx="4">
                  <c:v>426.23636329000004</c:v>
                </c:pt>
                <c:pt idx="5">
                  <c:v>12.500206389999995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8-4B2E-A443-46B96DEC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456"/>
        <c:axId val="159769344"/>
        <c:axId val="0"/>
      </c:bar3DChart>
      <c:catAx>
        <c:axId val="159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56.489799009999984</c:v>
                </c:pt>
                <c:pt idx="1">
                  <c:v>111.30587930000007</c:v>
                </c:pt>
                <c:pt idx="2">
                  <c:v>7.4800000000000002E-5</c:v>
                </c:pt>
                <c:pt idx="3">
                  <c:v>299.47576864000007</c:v>
                </c:pt>
                <c:pt idx="4">
                  <c:v>0</c:v>
                </c:pt>
                <c:pt idx="5">
                  <c:v>84.625761230000009</c:v>
                </c:pt>
                <c:pt idx="6">
                  <c:v>243.81843521000005</c:v>
                </c:pt>
                <c:pt idx="7">
                  <c:v>184.53303632000004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F-457B-A942-3C6B9B3C767C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298.25256020000063</c:v>
                </c:pt>
                <c:pt idx="1">
                  <c:v>175.65761528999988</c:v>
                </c:pt>
                <c:pt idx="2">
                  <c:v>0.111</c:v>
                </c:pt>
                <c:pt idx="3">
                  <c:v>421.08014300000008</c:v>
                </c:pt>
                <c:pt idx="4">
                  <c:v>4</c:v>
                </c:pt>
                <c:pt idx="5">
                  <c:v>140.59551547000001</c:v>
                </c:pt>
                <c:pt idx="6">
                  <c:v>387.23486984000004</c:v>
                </c:pt>
                <c:pt idx="7">
                  <c:v>213.90105974000002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F-457B-A942-3C6B9B3C7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725056"/>
        <c:axId val="161726848"/>
        <c:axId val="0"/>
      </c:bar3DChart>
      <c:catAx>
        <c:axId val="1617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5056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76-4AEA-A847-596840D6FDF9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76-4AEA-A847-596840D6FDF9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76-4AEA-A847-596840D6FDF9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76-4AEA-A847-596840D6FDF9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426.23636329000004</c:v>
                </c:pt>
                <c:pt idx="1">
                  <c:v>12.500206389999995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76-4AEA-A847-596840D6FDF9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1.308,59</c:v>
                  </c:pt>
                  <c:pt idx="1">
                    <c:v>1.640,83</c:v>
                  </c:pt>
                  <c:pt idx="2">
                    <c:v>223,07</c:v>
                  </c:pt>
                  <c:pt idx="3">
                    <c:v>220,96</c:v>
                  </c:pt>
                  <c:pt idx="4">
                    <c:v>2,11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1308.585</c:v>
                </c:pt>
                <c:pt idx="1">
                  <c:v>1640.8327635399999</c:v>
                </c:pt>
                <c:pt idx="2">
                  <c:v>223.07475447000002</c:v>
                </c:pt>
                <c:pt idx="3">
                  <c:v>220.95988456000003</c:v>
                </c:pt>
                <c:pt idx="4">
                  <c:v>2.1148699100000004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C-45A9-AC95-D677B2625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957760"/>
        <c:axId val="161959296"/>
        <c:axId val="0"/>
      </c:bar3DChart>
      <c:catAx>
        <c:axId val="161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59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37.838498489999999</c:v>
                </c:pt>
                <c:pt idx="1">
                  <c:v>24.143607360000001</c:v>
                </c:pt>
                <c:pt idx="2">
                  <c:v>1.6585991200000003</c:v>
                </c:pt>
                <c:pt idx="3">
                  <c:v>155.69164234000004</c:v>
                </c:pt>
                <c:pt idx="4">
                  <c:v>2.6504233600000009</c:v>
                </c:pt>
                <c:pt idx="5">
                  <c:v>0.43257857</c:v>
                </c:pt>
                <c:pt idx="6">
                  <c:v>6.0026999999999997E-3</c:v>
                </c:pt>
                <c:pt idx="7">
                  <c:v>0.65340252999999993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0-4615-A8A0-BA6116272067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194.95500000000001</c:v>
                </c:pt>
                <c:pt idx="1">
                  <c:v>108.53</c:v>
                </c:pt>
                <c:pt idx="2">
                  <c:v>5.8156800000000004</c:v>
                </c:pt>
                <c:pt idx="3">
                  <c:v>798.51163039999994</c:v>
                </c:pt>
                <c:pt idx="4">
                  <c:v>11.01376</c:v>
                </c:pt>
                <c:pt idx="5">
                  <c:v>0</c:v>
                </c:pt>
                <c:pt idx="6">
                  <c:v>4.0250000000000004</c:v>
                </c:pt>
                <c:pt idx="7">
                  <c:v>517.98169313999995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0-4615-A8A0-BA6116272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334208"/>
        <c:axId val="162335744"/>
        <c:axId val="0"/>
      </c:bar3DChart>
      <c:catAx>
        <c:axId val="16233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420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6D-4170-BE38-0EBE65978DA5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6D-4170-BE38-0EBE65978DA5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D-4170-BE38-0EBE65978DA5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6D-4170-BE38-0EBE65978DA5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220.95988456000003</c:v>
                </c:pt>
                <c:pt idx="1">
                  <c:v>2.1148699100000004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D-4170-BE38-0EBE65978DA5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317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5C22802-5507-4646-AD66-381EB4235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1827385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1318C0AD-4284-433B-97A4-B6EE9B9E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:a16="http://schemas.microsoft.com/office/drawing/2014/main" id="{1885E0BB-F24A-46F4-BD6D-70F0EA5CA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:a16="http://schemas.microsoft.com/office/drawing/2014/main" id="{463FCCE4-0CA1-4152-B71E-729D6A4F7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:a16="http://schemas.microsoft.com/office/drawing/2014/main" id="{591E4748-1424-4982-BA71-7DBEAF33C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:a16="http://schemas.microsoft.com/office/drawing/2014/main" id="{C9988FAA-8AEC-40B8-AD96-4E02CB3E6E2E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:a16="http://schemas.microsoft.com/office/drawing/2014/main" id="{3243AF85-843C-424C-AE23-BE27AA9B46BF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793E0B5-1771-4077-8884-95524313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:a16="http://schemas.microsoft.com/office/drawing/2014/main" id="{964117A9-A536-4926-A9E7-FF692F590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:a16="http://schemas.microsoft.com/office/drawing/2014/main" id="{706C22FC-9E20-4EED-A8A5-D534B1315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:a16="http://schemas.microsoft.com/office/drawing/2014/main" id="{D5B69DF9-C2CD-4B8E-A78F-134CCAFDD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1F2148BE-D9FA-4A44-88EB-0B291282A2D8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F93587E2-6254-42AE-A63E-E1A838C9C8B9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042AF9F7-F0BF-4297-A232-007A21B27ED4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C604D21-36F5-4265-A0BE-586B66F48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36ECEC30-6FC9-42A1-B633-C98941EE0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5872-5591-45BC-AE9D-6ABAB4B310B0}">
  <sheetPr codeName="Hoja36">
    <tabColor rgb="FFE2466B"/>
  </sheetPr>
  <dimension ref="A1:K51"/>
  <sheetViews>
    <sheetView showGridLines="0" tabSelected="1" zoomScale="110" zoomScaleNormal="110" workbookViewId="0">
      <pane ySplit="1" topLeftCell="A2" activePane="bottomLeft" state="frozen"/>
      <selection activeCell="B79" sqref="B79"/>
      <selection pane="bottomLeft" activeCell="F14" sqref="F14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4" t="s">
        <v>29</v>
      </c>
      <c r="B1" s="34"/>
      <c r="J1" s="35"/>
      <c r="K1" s="36"/>
    </row>
    <row r="2" spans="1:11" ht="18" x14ac:dyDescent="0.25">
      <c r="A2" s="34" t="s">
        <v>29</v>
      </c>
      <c r="B2" s="34"/>
      <c r="K2" s="37"/>
    </row>
    <row r="3" spans="1:11" ht="33" customHeight="1" thickBot="1" x14ac:dyDescent="0.4">
      <c r="A3" s="38" t="s">
        <v>78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3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79</v>
      </c>
    </row>
    <row r="5" spans="1:11" x14ac:dyDescent="0.2">
      <c r="H5" t="s">
        <v>29</v>
      </c>
    </row>
    <row r="7" spans="1:11" ht="33.75" x14ac:dyDescent="0.5">
      <c r="A7" s="44" t="s">
        <v>1</v>
      </c>
      <c r="H7" s="45"/>
      <c r="I7" s="45"/>
      <c r="J7" s="45"/>
      <c r="K7" s="46" t="s">
        <v>29</v>
      </c>
    </row>
    <row r="8" spans="1:11" ht="20.100000000000001" customHeight="1" thickBot="1" x14ac:dyDescent="0.55000000000000004">
      <c r="A8" s="44"/>
      <c r="H8" s="45"/>
      <c r="I8" s="45"/>
      <c r="J8" s="45"/>
      <c r="K8" s="45"/>
    </row>
    <row r="9" spans="1:11" ht="40.35" customHeight="1" x14ac:dyDescent="0.25">
      <c r="A9" s="110" t="s">
        <v>32</v>
      </c>
      <c r="B9" s="111"/>
      <c r="D9" s="47" t="s">
        <v>58</v>
      </c>
      <c r="E9" s="47" t="s">
        <v>59</v>
      </c>
      <c r="F9" s="47" t="s">
        <v>60</v>
      </c>
      <c r="G9" s="47" t="s">
        <v>61</v>
      </c>
      <c r="H9" s="47" t="s">
        <v>62</v>
      </c>
      <c r="I9" s="47" t="s">
        <v>6</v>
      </c>
      <c r="J9" s="49"/>
      <c r="K9" s="50" t="s">
        <v>63</v>
      </c>
    </row>
    <row r="10" spans="1:11" ht="20.100000000000001" customHeight="1" thickBot="1" x14ac:dyDescent="0.25">
      <c r="A10" s="112"/>
      <c r="B10" s="112"/>
      <c r="D10" s="51" t="s">
        <v>39</v>
      </c>
      <c r="E10" s="51" t="s">
        <v>40</v>
      </c>
      <c r="F10" s="51" t="s">
        <v>64</v>
      </c>
      <c r="G10" s="51" t="s">
        <v>42</v>
      </c>
      <c r="H10" s="51" t="s">
        <v>43</v>
      </c>
      <c r="I10" s="51" t="s">
        <v>65</v>
      </c>
      <c r="J10" s="52"/>
      <c r="K10" s="51" t="s">
        <v>45</v>
      </c>
    </row>
    <row r="11" spans="1:11" ht="28.35" customHeight="1" x14ac:dyDescent="0.3">
      <c r="A11" s="53">
        <v>1</v>
      </c>
      <c r="B11" s="54" t="s">
        <v>66</v>
      </c>
      <c r="D11" s="69">
        <v>194955000</v>
      </c>
      <c r="E11" s="56">
        <v>0</v>
      </c>
      <c r="F11" s="57">
        <v>194955000</v>
      </c>
      <c r="G11" s="99">
        <v>37838498.490000002</v>
      </c>
      <c r="H11" s="56">
        <v>37377343.030000001</v>
      </c>
      <c r="I11" s="100">
        <v>461155.46</v>
      </c>
      <c r="J11" s="59"/>
      <c r="K11" s="60">
        <f t="shared" ref="K11:K22" si="0">IF(F11=0,0,G11/F11)</f>
        <v>0.19408837162422099</v>
      </c>
    </row>
    <row r="12" spans="1:11" ht="16.5" x14ac:dyDescent="0.3">
      <c r="A12" s="53">
        <v>2</v>
      </c>
      <c r="B12" s="54" t="s">
        <v>67</v>
      </c>
      <c r="D12" s="55">
        <v>108530000</v>
      </c>
      <c r="E12" s="56">
        <v>0</v>
      </c>
      <c r="F12" s="61">
        <v>108530000</v>
      </c>
      <c r="G12" s="101">
        <v>24143607.359999999</v>
      </c>
      <c r="H12" s="56">
        <v>24143607.359999999</v>
      </c>
      <c r="I12" s="100">
        <v>0</v>
      </c>
      <c r="J12" s="59"/>
      <c r="K12" s="60">
        <f t="shared" si="0"/>
        <v>0.22246021708283423</v>
      </c>
    </row>
    <row r="13" spans="1:11" ht="16.5" x14ac:dyDescent="0.3">
      <c r="A13" s="53">
        <v>3</v>
      </c>
      <c r="B13" s="54" t="s">
        <v>68</v>
      </c>
      <c r="D13" s="55">
        <v>5815680</v>
      </c>
      <c r="E13" s="56">
        <v>0</v>
      </c>
      <c r="F13" s="61">
        <v>5815680</v>
      </c>
      <c r="G13" s="101">
        <v>1658599.1200000003</v>
      </c>
      <c r="H13" s="56">
        <v>1381640.7900000005</v>
      </c>
      <c r="I13" s="100">
        <v>276958.33</v>
      </c>
      <c r="J13" s="59"/>
      <c r="K13" s="60">
        <f t="shared" si="0"/>
        <v>0.28519435732364923</v>
      </c>
    </row>
    <row r="14" spans="1:11" ht="16.5" x14ac:dyDescent="0.3">
      <c r="A14" s="53">
        <v>4</v>
      </c>
      <c r="B14" s="54" t="s">
        <v>49</v>
      </c>
      <c r="D14" s="55">
        <v>776947560</v>
      </c>
      <c r="E14" s="56">
        <v>21564070.399999999</v>
      </c>
      <c r="F14" s="61">
        <v>798511630.39999998</v>
      </c>
      <c r="G14" s="101">
        <v>155691642.34000003</v>
      </c>
      <c r="H14" s="56">
        <v>155262089.00000003</v>
      </c>
      <c r="I14" s="100">
        <v>429553.34</v>
      </c>
      <c r="J14" s="59"/>
      <c r="K14" s="60">
        <f t="shared" si="0"/>
        <v>0.19497730078397119</v>
      </c>
    </row>
    <row r="15" spans="1:11" ht="17.25" thickBot="1" x14ac:dyDescent="0.35">
      <c r="A15" s="70">
        <v>5</v>
      </c>
      <c r="B15" s="71" t="s">
        <v>69</v>
      </c>
      <c r="D15" s="72">
        <v>11013760</v>
      </c>
      <c r="E15" s="102">
        <v>0</v>
      </c>
      <c r="F15" s="103">
        <v>11013760</v>
      </c>
      <c r="G15" s="104">
        <v>2650423.3600000008</v>
      </c>
      <c r="H15" s="102">
        <v>2232322.9700000002</v>
      </c>
      <c r="I15" s="105">
        <v>418100.39</v>
      </c>
      <c r="J15" s="59"/>
      <c r="K15" s="60">
        <f t="shared" si="0"/>
        <v>0.24064655122319722</v>
      </c>
    </row>
    <row r="16" spans="1:11" ht="17.25" thickBot="1" x14ac:dyDescent="0.35">
      <c r="A16" s="63"/>
      <c r="B16" s="64" t="s">
        <v>70</v>
      </c>
      <c r="C16" s="65"/>
      <c r="D16" s="66">
        <f t="shared" ref="D16:I16" si="1">SUM(D11:D15)</f>
        <v>1097262000</v>
      </c>
      <c r="E16" s="66">
        <f t="shared" si="1"/>
        <v>21564070.399999999</v>
      </c>
      <c r="F16" s="106">
        <f t="shared" si="1"/>
        <v>1118826070.4000001</v>
      </c>
      <c r="G16" s="66">
        <f>SUM(G11:G15)</f>
        <v>221982770.67000005</v>
      </c>
      <c r="H16" s="66">
        <f>SUM(H11:H15)</f>
        <v>220397003.15000004</v>
      </c>
      <c r="I16" s="66">
        <f t="shared" si="1"/>
        <v>1585767.52</v>
      </c>
      <c r="J16" s="67"/>
      <c r="K16" s="68">
        <f t="shared" si="0"/>
        <v>0.19840686282063241</v>
      </c>
    </row>
    <row r="17" spans="1:11" ht="28.35" customHeight="1" x14ac:dyDescent="0.3">
      <c r="A17" s="53">
        <v>6</v>
      </c>
      <c r="B17" s="54" t="s">
        <v>71</v>
      </c>
      <c r="D17" s="69">
        <v>0</v>
      </c>
      <c r="E17" s="56">
        <v>0</v>
      </c>
      <c r="F17" s="61">
        <v>0</v>
      </c>
      <c r="G17" s="101">
        <v>432578.57</v>
      </c>
      <c r="H17" s="56">
        <v>109478.88</v>
      </c>
      <c r="I17" s="100">
        <v>323099.69</v>
      </c>
      <c r="J17" s="59"/>
      <c r="K17" s="60">
        <f t="shared" si="0"/>
        <v>0</v>
      </c>
    </row>
    <row r="18" spans="1:11" ht="17.25" thickBot="1" x14ac:dyDescent="0.35">
      <c r="A18" s="70">
        <v>7</v>
      </c>
      <c r="B18" s="71" t="s">
        <v>53</v>
      </c>
      <c r="D18" s="72">
        <v>4025000</v>
      </c>
      <c r="E18" s="73">
        <v>0</v>
      </c>
      <c r="F18" s="74">
        <v>4025000</v>
      </c>
      <c r="G18" s="107">
        <v>6002.7</v>
      </c>
      <c r="H18" s="73">
        <v>0</v>
      </c>
      <c r="I18" s="108">
        <v>6002.7</v>
      </c>
      <c r="J18" s="59"/>
      <c r="K18" s="60">
        <f t="shared" si="0"/>
        <v>1.4913540372670808E-3</v>
      </c>
    </row>
    <row r="19" spans="1:11" ht="17.25" thickBot="1" x14ac:dyDescent="0.35">
      <c r="A19" s="63"/>
      <c r="B19" s="64" t="s">
        <v>72</v>
      </c>
      <c r="C19" s="65"/>
      <c r="D19" s="66">
        <f t="shared" ref="D19:I19" si="2">D17+D18</f>
        <v>4025000</v>
      </c>
      <c r="E19" s="66">
        <f t="shared" si="2"/>
        <v>0</v>
      </c>
      <c r="F19" s="106">
        <f t="shared" si="2"/>
        <v>4025000</v>
      </c>
      <c r="G19" s="66">
        <f>G17+G18</f>
        <v>438581.27</v>
      </c>
      <c r="H19" s="66">
        <f>H17+H18</f>
        <v>109478.88</v>
      </c>
      <c r="I19" s="66">
        <f t="shared" si="2"/>
        <v>329102.39</v>
      </c>
      <c r="J19" s="67"/>
      <c r="K19" s="68">
        <f t="shared" si="0"/>
        <v>0.10896429068322981</v>
      </c>
    </row>
    <row r="20" spans="1:11" ht="28.35" customHeight="1" x14ac:dyDescent="0.3">
      <c r="A20" s="53">
        <v>8</v>
      </c>
      <c r="B20" s="54" t="s">
        <v>55</v>
      </c>
      <c r="D20" s="69">
        <v>207298000</v>
      </c>
      <c r="E20" s="56">
        <v>310683693.13999999</v>
      </c>
      <c r="F20" s="61">
        <v>517981693.13999999</v>
      </c>
      <c r="G20" s="101">
        <v>653402.52999999991</v>
      </c>
      <c r="H20" s="56">
        <v>453402.53</v>
      </c>
      <c r="I20" s="100">
        <v>200000</v>
      </c>
      <c r="J20" s="59"/>
      <c r="K20" s="60">
        <f t="shared" si="0"/>
        <v>1.2614394266312389E-3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4">
        <v>0</v>
      </c>
      <c r="G21" s="107">
        <v>0</v>
      </c>
      <c r="H21" s="73">
        <v>0</v>
      </c>
      <c r="I21" s="108">
        <v>0</v>
      </c>
      <c r="J21" s="59"/>
      <c r="K21" s="60">
        <f t="shared" si="0"/>
        <v>0</v>
      </c>
    </row>
    <row r="22" spans="1:11" ht="17.25" thickBot="1" x14ac:dyDescent="0.35">
      <c r="A22" s="63"/>
      <c r="B22" s="64" t="s">
        <v>73</v>
      </c>
      <c r="C22" s="65"/>
      <c r="D22" s="66">
        <f t="shared" ref="D22:I22" si="3">D20+D21</f>
        <v>207298000</v>
      </c>
      <c r="E22" s="66">
        <f t="shared" si="3"/>
        <v>310683693.13999999</v>
      </c>
      <c r="F22" s="106">
        <f t="shared" si="3"/>
        <v>517981693.13999999</v>
      </c>
      <c r="G22" s="66">
        <f>G20+G21</f>
        <v>653402.52999999991</v>
      </c>
      <c r="H22" s="66">
        <f>H20+H21</f>
        <v>453402.53</v>
      </c>
      <c r="I22" s="66">
        <f t="shared" si="3"/>
        <v>200000</v>
      </c>
      <c r="J22" s="67"/>
      <c r="K22" s="68">
        <f t="shared" si="0"/>
        <v>1.2614394266312389E-3</v>
      </c>
    </row>
    <row r="23" spans="1:11" ht="16.5" x14ac:dyDescent="0.3">
      <c r="A23" s="76"/>
      <c r="B23" s="76"/>
      <c r="D23" s="77"/>
      <c r="E23" s="78"/>
      <c r="F23" s="79"/>
      <c r="G23" s="109"/>
      <c r="H23" s="78"/>
      <c r="I23" s="78"/>
      <c r="J23" s="59"/>
      <c r="K23" s="81"/>
    </row>
    <row r="24" spans="1:11" ht="13.5" thickBot="1" x14ac:dyDescent="0.25">
      <c r="D24" s="45"/>
      <c r="E24" s="45"/>
      <c r="F24" s="45"/>
      <c r="G24" s="45"/>
      <c r="H24" s="45"/>
      <c r="I24" s="45"/>
      <c r="J24" s="45"/>
      <c r="K24" s="82"/>
    </row>
    <row r="25" spans="1:11" ht="21" thickBot="1" x14ac:dyDescent="0.25">
      <c r="B25" s="83" t="s">
        <v>74</v>
      </c>
      <c r="D25" s="84">
        <f t="shared" ref="D25:I25" si="4">D16+D19+D22</f>
        <v>1308585000</v>
      </c>
      <c r="E25" s="84">
        <f t="shared" si="4"/>
        <v>332247763.53999996</v>
      </c>
      <c r="F25" s="84">
        <f t="shared" si="4"/>
        <v>1640832763.54</v>
      </c>
      <c r="G25" s="84">
        <f t="shared" si="4"/>
        <v>223074754.47000006</v>
      </c>
      <c r="H25" s="84">
        <f t="shared" si="4"/>
        <v>220959884.56000003</v>
      </c>
      <c r="I25" s="84">
        <f t="shared" si="4"/>
        <v>2114869.91</v>
      </c>
      <c r="J25" s="85"/>
      <c r="K25" s="86">
        <f>IF(F25=0,0,G25/F25)</f>
        <v>0.13595215760363624</v>
      </c>
    </row>
    <row r="26" spans="1:11" x14ac:dyDescent="0.2">
      <c r="F26" t="s">
        <v>29</v>
      </c>
    </row>
    <row r="29" spans="1:11" ht="33.75" x14ac:dyDescent="0.5">
      <c r="A29" s="44" t="s">
        <v>14</v>
      </c>
      <c r="I29" s="45"/>
      <c r="J29" s="45"/>
      <c r="K29" s="45"/>
    </row>
    <row r="30" spans="1:11" ht="20.100000000000001" customHeight="1" thickBot="1" x14ac:dyDescent="0.55000000000000004">
      <c r="A30" s="44"/>
      <c r="I30" s="45"/>
      <c r="J30" s="45"/>
      <c r="K30" s="45"/>
    </row>
    <row r="31" spans="1:11" ht="40.35" customHeight="1" x14ac:dyDescent="0.25">
      <c r="A31" s="110" t="s">
        <v>32</v>
      </c>
      <c r="B31" s="111"/>
      <c r="D31" s="47" t="s">
        <v>58</v>
      </c>
      <c r="E31" s="47" t="s">
        <v>59</v>
      </c>
      <c r="F31" s="47" t="s">
        <v>60</v>
      </c>
      <c r="G31" s="47" t="s">
        <v>75</v>
      </c>
      <c r="H31" s="47" t="s">
        <v>76</v>
      </c>
      <c r="I31" s="48" t="s">
        <v>20</v>
      </c>
      <c r="J31" s="49"/>
      <c r="K31" s="50" t="s">
        <v>63</v>
      </c>
    </row>
    <row r="32" spans="1:11" ht="20.100000000000001" customHeight="1" thickBot="1" x14ac:dyDescent="0.25">
      <c r="A32" s="112"/>
      <c r="B32" s="112"/>
      <c r="D32" s="51" t="s">
        <v>39</v>
      </c>
      <c r="E32" s="51" t="s">
        <v>40</v>
      </c>
      <c r="F32" s="51" t="s">
        <v>64</v>
      </c>
      <c r="G32" s="51" t="s">
        <v>42</v>
      </c>
      <c r="H32" s="51" t="s">
        <v>43</v>
      </c>
      <c r="I32" s="51" t="s">
        <v>65</v>
      </c>
      <c r="J32" s="52"/>
      <c r="K32" s="51" t="s">
        <v>45</v>
      </c>
    </row>
    <row r="33" spans="1:11" ht="28.35" customHeight="1" x14ac:dyDescent="0.3">
      <c r="A33" s="53">
        <v>1</v>
      </c>
      <c r="B33" s="54" t="s">
        <v>46</v>
      </c>
      <c r="D33" s="55">
        <v>298003000.00000066</v>
      </c>
      <c r="E33" s="56">
        <v>249560.2</v>
      </c>
      <c r="F33" s="57">
        <v>298252560.20000064</v>
      </c>
      <c r="G33" s="99">
        <v>55491784.660000004</v>
      </c>
      <c r="H33" s="56">
        <v>55465177.660000004</v>
      </c>
      <c r="I33" s="58">
        <v>26607</v>
      </c>
      <c r="J33" s="59"/>
      <c r="K33" s="60">
        <f t="shared" ref="K33:K44" si="5">IF(F33=0,0,G33/F33)</f>
        <v>0.18605635647448798</v>
      </c>
    </row>
    <row r="34" spans="1:11" ht="16.5" x14ac:dyDescent="0.3">
      <c r="A34" s="53">
        <v>2</v>
      </c>
      <c r="B34" s="54" t="s">
        <v>47</v>
      </c>
      <c r="D34" s="55">
        <v>151223000</v>
      </c>
      <c r="E34" s="56">
        <v>24434615.290000003</v>
      </c>
      <c r="F34" s="61">
        <v>175657615.28999987</v>
      </c>
      <c r="G34" s="101">
        <v>23698139.330000039</v>
      </c>
      <c r="H34" s="56">
        <v>20849011.039999992</v>
      </c>
      <c r="I34" s="62">
        <v>2849128.2899999972</v>
      </c>
      <c r="J34" s="59"/>
      <c r="K34" s="60">
        <f t="shared" si="5"/>
        <v>0.134910970360584</v>
      </c>
    </row>
    <row r="35" spans="1:11" ht="16.5" x14ac:dyDescent="0.3">
      <c r="A35" s="53">
        <v>3</v>
      </c>
      <c r="B35" s="54" t="s">
        <v>48</v>
      </c>
      <c r="D35" s="55">
        <v>111000</v>
      </c>
      <c r="E35" s="56">
        <v>0</v>
      </c>
      <c r="F35" s="61">
        <v>111000</v>
      </c>
      <c r="G35" s="101">
        <v>74.8</v>
      </c>
      <c r="H35" s="56">
        <v>74.8</v>
      </c>
      <c r="I35" s="62">
        <v>0</v>
      </c>
      <c r="J35" s="59"/>
      <c r="K35" s="60">
        <f t="shared" si="5"/>
        <v>6.7387387387387383E-4</v>
      </c>
    </row>
    <row r="36" spans="1:11" ht="16.5" x14ac:dyDescent="0.3">
      <c r="A36" s="53">
        <v>4</v>
      </c>
      <c r="B36" s="54" t="s">
        <v>49</v>
      </c>
      <c r="D36" s="55">
        <v>341160000</v>
      </c>
      <c r="E36" s="56">
        <v>79920143</v>
      </c>
      <c r="F36" s="61">
        <v>421080143.00000006</v>
      </c>
      <c r="G36" s="101">
        <v>88612628.430000007</v>
      </c>
      <c r="H36" s="56">
        <v>82515183.500000015</v>
      </c>
      <c r="I36" s="62">
        <v>6097444.9299999988</v>
      </c>
      <c r="J36" s="59"/>
      <c r="K36" s="60">
        <f t="shared" si="5"/>
        <v>0.21044124236938905</v>
      </c>
    </row>
    <row r="37" spans="1:11" ht="17.25" thickBot="1" x14ac:dyDescent="0.35">
      <c r="A37" s="70">
        <v>5</v>
      </c>
      <c r="B37" s="71" t="s">
        <v>50</v>
      </c>
      <c r="D37" s="72">
        <v>4000000</v>
      </c>
      <c r="E37" s="102">
        <v>0</v>
      </c>
      <c r="F37" s="103">
        <v>4000000</v>
      </c>
      <c r="G37" s="104">
        <v>0</v>
      </c>
      <c r="H37" s="102">
        <v>0</v>
      </c>
      <c r="I37" s="75">
        <v>0</v>
      </c>
      <c r="J37" s="59"/>
      <c r="K37" s="60">
        <f>IF(F37=0,0,G37/F37)</f>
        <v>0</v>
      </c>
    </row>
    <row r="38" spans="1:11" ht="17.25" thickBot="1" x14ac:dyDescent="0.35">
      <c r="A38" s="63"/>
      <c r="B38" s="64" t="s">
        <v>51</v>
      </c>
      <c r="C38" s="65"/>
      <c r="D38" s="66">
        <f t="shared" ref="D38:I38" si="6">SUM(D33:D37)</f>
        <v>794497000.00000072</v>
      </c>
      <c r="E38" s="66">
        <f t="shared" si="6"/>
        <v>104604318.49000001</v>
      </c>
      <c r="F38" s="106">
        <f t="shared" si="6"/>
        <v>899101318.49000049</v>
      </c>
      <c r="G38" s="66">
        <f t="shared" si="6"/>
        <v>167802627.22000003</v>
      </c>
      <c r="H38" s="66">
        <f t="shared" si="6"/>
        <v>158829447</v>
      </c>
      <c r="I38" s="66">
        <f t="shared" si="6"/>
        <v>8973180.2199999951</v>
      </c>
      <c r="J38" s="67"/>
      <c r="K38" s="68">
        <f t="shared" si="5"/>
        <v>0.18663372388533125</v>
      </c>
    </row>
    <row r="39" spans="1:11" ht="28.35" customHeight="1" x14ac:dyDescent="0.3">
      <c r="A39" s="53">
        <v>6</v>
      </c>
      <c r="B39" s="54" t="s">
        <v>52</v>
      </c>
      <c r="D39" s="69">
        <v>96934000</v>
      </c>
      <c r="E39" s="56">
        <v>43661515.470000006</v>
      </c>
      <c r="F39" s="61">
        <v>140595515.47</v>
      </c>
      <c r="G39" s="101">
        <v>14942574.569999998</v>
      </c>
      <c r="H39" s="56">
        <v>13258948.260000002</v>
      </c>
      <c r="I39" s="58">
        <v>1683626.3099999998</v>
      </c>
      <c r="J39" s="59"/>
      <c r="K39" s="60">
        <f t="shared" si="5"/>
        <v>0.10628059166786452</v>
      </c>
    </row>
    <row r="40" spans="1:11" ht="17.25" thickBot="1" x14ac:dyDescent="0.35">
      <c r="A40" s="70">
        <v>7</v>
      </c>
      <c r="B40" s="71" t="s">
        <v>53</v>
      </c>
      <c r="D40" s="72">
        <v>213029000</v>
      </c>
      <c r="E40" s="73">
        <v>174205869.83999997</v>
      </c>
      <c r="F40" s="74">
        <v>387234869.84000003</v>
      </c>
      <c r="G40" s="107">
        <v>74642169.230000019</v>
      </c>
      <c r="H40" s="73">
        <v>72798769.370000005</v>
      </c>
      <c r="I40" s="75">
        <v>1843399.86</v>
      </c>
      <c r="J40" s="59"/>
      <c r="K40" s="60">
        <f t="shared" si="5"/>
        <v>0.19275683840363111</v>
      </c>
    </row>
    <row r="41" spans="1:11" ht="17.25" thickBot="1" x14ac:dyDescent="0.35">
      <c r="A41" s="63"/>
      <c r="B41" s="64" t="s">
        <v>54</v>
      </c>
      <c r="C41" s="65"/>
      <c r="D41" s="66">
        <f t="shared" ref="D41:I41" si="7">D39+D40</f>
        <v>309963000</v>
      </c>
      <c r="E41" s="66">
        <f t="shared" si="7"/>
        <v>217867385.30999997</v>
      </c>
      <c r="F41" s="106">
        <f t="shared" si="7"/>
        <v>527830385.31000006</v>
      </c>
      <c r="G41" s="66">
        <f t="shared" si="7"/>
        <v>89584743.800000012</v>
      </c>
      <c r="H41" s="66">
        <f t="shared" si="7"/>
        <v>86057717.63000001</v>
      </c>
      <c r="I41" s="66">
        <f t="shared" si="7"/>
        <v>3527026.17</v>
      </c>
      <c r="J41" s="67"/>
      <c r="K41" s="68">
        <f t="shared" si="5"/>
        <v>0.16972259705622289</v>
      </c>
    </row>
    <row r="42" spans="1:11" ht="28.35" customHeight="1" x14ac:dyDescent="0.3">
      <c r="A42" s="53">
        <v>8</v>
      </c>
      <c r="B42" s="54" t="s">
        <v>55</v>
      </c>
      <c r="D42" s="69">
        <v>204125000</v>
      </c>
      <c r="E42" s="56">
        <v>9776059.7400000002</v>
      </c>
      <c r="F42" s="61">
        <v>213901059.74000001</v>
      </c>
      <c r="G42" s="101">
        <v>181349198.66000003</v>
      </c>
      <c r="H42" s="56">
        <v>181349198.66000003</v>
      </c>
      <c r="I42" s="58">
        <v>0</v>
      </c>
      <c r="J42" s="59"/>
      <c r="K42" s="60">
        <f t="shared" si="5"/>
        <v>0.84781814022068303</v>
      </c>
    </row>
    <row r="43" spans="1:11" ht="18.75" customHeight="1" thickBot="1" x14ac:dyDescent="0.35">
      <c r="A43" s="70">
        <v>9</v>
      </c>
      <c r="B43" s="71" t="s">
        <v>56</v>
      </c>
      <c r="D43" s="72">
        <v>0</v>
      </c>
      <c r="E43" s="73">
        <v>0</v>
      </c>
      <c r="F43" s="74">
        <v>0</v>
      </c>
      <c r="G43" s="107">
        <v>0</v>
      </c>
      <c r="H43" s="73">
        <v>0</v>
      </c>
      <c r="I43" s="75">
        <v>0</v>
      </c>
      <c r="J43" s="59"/>
      <c r="K43" s="60">
        <f t="shared" si="5"/>
        <v>0</v>
      </c>
    </row>
    <row r="44" spans="1:11" ht="17.25" thickBot="1" x14ac:dyDescent="0.35">
      <c r="A44" s="63"/>
      <c r="B44" s="64" t="s">
        <v>57</v>
      </c>
      <c r="C44" s="65"/>
      <c r="D44" s="66">
        <f t="shared" ref="D44:I44" si="8">D42+D43</f>
        <v>204125000</v>
      </c>
      <c r="E44" s="66">
        <f t="shared" si="8"/>
        <v>9776059.7400000002</v>
      </c>
      <c r="F44" s="106">
        <f t="shared" si="8"/>
        <v>213901059.74000001</v>
      </c>
      <c r="G44" s="66">
        <f t="shared" si="8"/>
        <v>181349198.66000003</v>
      </c>
      <c r="H44" s="66">
        <f t="shared" si="8"/>
        <v>181349198.66000003</v>
      </c>
      <c r="I44" s="66">
        <f t="shared" si="8"/>
        <v>0</v>
      </c>
      <c r="J44" s="67"/>
      <c r="K44" s="68">
        <f t="shared" si="5"/>
        <v>0.84781814022068303</v>
      </c>
    </row>
    <row r="45" spans="1:11" ht="16.5" x14ac:dyDescent="0.3">
      <c r="A45" s="76"/>
      <c r="B45" s="76"/>
      <c r="D45" s="77"/>
      <c r="E45" s="78"/>
      <c r="F45" s="79"/>
      <c r="G45" s="109"/>
      <c r="H45" s="78"/>
      <c r="I45" s="80"/>
      <c r="J45" s="59"/>
      <c r="K45" s="81"/>
    </row>
    <row r="46" spans="1:11" ht="13.5" thickBot="1" x14ac:dyDescent="0.25">
      <c r="D46" s="45"/>
      <c r="E46" s="45"/>
      <c r="F46" s="45"/>
      <c r="G46" s="45"/>
      <c r="H46" s="45"/>
      <c r="I46" s="45"/>
      <c r="J46" s="45"/>
      <c r="K46" s="82"/>
    </row>
    <row r="47" spans="1:11" ht="21" thickBot="1" x14ac:dyDescent="0.25">
      <c r="B47" s="83" t="str">
        <f>"Total de "&amp;A29</f>
        <v>Total de despeses</v>
      </c>
      <c r="D47" s="84">
        <f t="shared" ref="D47:I47" si="9">D38+D41+D44</f>
        <v>1308585000.0000007</v>
      </c>
      <c r="E47" s="84">
        <f t="shared" si="9"/>
        <v>332247763.53999996</v>
      </c>
      <c r="F47" s="84">
        <f t="shared" si="9"/>
        <v>1640832763.5400007</v>
      </c>
      <c r="G47" s="84">
        <f t="shared" si="9"/>
        <v>438736569.68000007</v>
      </c>
      <c r="H47" s="84">
        <f t="shared" si="9"/>
        <v>426236363.29000002</v>
      </c>
      <c r="I47" s="84">
        <f t="shared" si="9"/>
        <v>12500206.389999995</v>
      </c>
      <c r="J47" s="85"/>
      <c r="K47" s="86">
        <f>IF(F47=0,0,G47/F47)</f>
        <v>0.26738652434843607</v>
      </c>
    </row>
    <row r="48" spans="1:11" x14ac:dyDescent="0.2">
      <c r="I48" s="45"/>
      <c r="J48" s="45"/>
      <c r="K48" s="45"/>
    </row>
    <row r="49" spans="9:11" x14ac:dyDescent="0.2">
      <c r="I49" s="45" t="s">
        <v>29</v>
      </c>
      <c r="J49" s="45"/>
      <c r="K49" s="45"/>
    </row>
    <row r="51" spans="9:11" x14ac:dyDescent="0.2">
      <c r="K51" s="33" t="s">
        <v>77</v>
      </c>
    </row>
  </sheetData>
  <sheetProtection algorithmName="SHA-512" hashValue="ib4y7TPMQ1s0MTQ4C8+cdjWYbBMULELPwR1t7z2Zq+CmtGYyueX9/+9L1TGMHv/2k8ZDzefifsw6Q/yrGLw+cA==" saltValue="hmqjrQ9oS/vOP0KC/Tjm+w==" spinCount="100000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3681-3A98-4754-8172-AF04DC18986F}">
  <sheetPr codeName="Hoja39">
    <tabColor rgb="FFE2466B"/>
  </sheetPr>
  <dimension ref="A1:K70"/>
  <sheetViews>
    <sheetView showGridLines="0" workbookViewId="0">
      <pane ySplit="1" topLeftCell="A2" activePane="bottomLeft" state="frozen"/>
      <selection activeCell="B79" sqref="B79"/>
      <selection pane="bottomLeft" activeCell="K4" sqref="K4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4" t="s">
        <v>29</v>
      </c>
      <c r="B1" s="34"/>
      <c r="J1" s="35"/>
      <c r="K1" s="36"/>
    </row>
    <row r="2" spans="1:11" ht="18" x14ac:dyDescent="0.25">
      <c r="A2" s="34" t="s">
        <v>29</v>
      </c>
      <c r="B2" s="34"/>
      <c r="K2" s="37"/>
    </row>
    <row r="3" spans="1:11" ht="33" customHeight="1" thickBot="1" x14ac:dyDescent="0.4">
      <c r="A3" s="38" t="s">
        <v>78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3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79</v>
      </c>
    </row>
    <row r="5" spans="1:11" x14ac:dyDescent="0.2">
      <c r="H5" t="s">
        <v>29</v>
      </c>
    </row>
    <row r="7" spans="1:11" ht="33.75" x14ac:dyDescent="0.5">
      <c r="A7" s="44" t="s">
        <v>14</v>
      </c>
      <c r="I7" s="45"/>
      <c r="J7" s="45"/>
      <c r="K7" s="46" t="s">
        <v>29</v>
      </c>
    </row>
    <row r="8" spans="1:11" ht="20.100000000000001" customHeight="1" thickBot="1" x14ac:dyDescent="0.55000000000000004">
      <c r="A8" s="44"/>
      <c r="I8" s="45"/>
      <c r="J8" s="45"/>
      <c r="K8" s="45"/>
    </row>
    <row r="9" spans="1:11" ht="40.35" customHeight="1" x14ac:dyDescent="0.25">
      <c r="A9" s="110" t="s">
        <v>32</v>
      </c>
      <c r="B9" s="111"/>
      <c r="D9" s="47" t="s">
        <v>33</v>
      </c>
      <c r="E9" s="47" t="s">
        <v>34</v>
      </c>
      <c r="F9" s="47" t="s">
        <v>35</v>
      </c>
      <c r="G9" s="47" t="s">
        <v>18</v>
      </c>
      <c r="H9" s="47" t="s">
        <v>36</v>
      </c>
      <c r="I9" s="48" t="s">
        <v>37</v>
      </c>
      <c r="J9" s="49"/>
      <c r="K9" s="50" t="s">
        <v>38</v>
      </c>
    </row>
    <row r="10" spans="1:11" ht="20.100000000000001" customHeight="1" thickBot="1" x14ac:dyDescent="0.25">
      <c r="A10" s="112"/>
      <c r="B10" s="112"/>
      <c r="D10" s="51" t="s">
        <v>39</v>
      </c>
      <c r="E10" s="51" t="s">
        <v>40</v>
      </c>
      <c r="F10" s="51" t="s">
        <v>41</v>
      </c>
      <c r="G10" s="51" t="s">
        <v>42</v>
      </c>
      <c r="H10" s="51" t="s">
        <v>43</v>
      </c>
      <c r="I10" s="51" t="s">
        <v>44</v>
      </c>
      <c r="J10" s="52"/>
      <c r="K10" s="51" t="s">
        <v>45</v>
      </c>
    </row>
    <row r="11" spans="1:11" ht="28.35" customHeight="1" x14ac:dyDescent="0.3">
      <c r="A11" s="53">
        <v>1</v>
      </c>
      <c r="B11" s="54" t="s">
        <v>46</v>
      </c>
      <c r="D11" s="55">
        <v>298252560.20000064</v>
      </c>
      <c r="E11" s="56">
        <v>56489799.009999983</v>
      </c>
      <c r="F11" s="56">
        <v>56489799.009999983</v>
      </c>
      <c r="G11" s="57">
        <v>55491784.660000004</v>
      </c>
      <c r="H11" s="56">
        <v>240257739.18999979</v>
      </c>
      <c r="I11" s="58">
        <v>242760775.53999975</v>
      </c>
      <c r="J11" s="59"/>
      <c r="K11" s="60">
        <f>IF(D11=0,0,F11/D11)</f>
        <v>0.18940256194991034</v>
      </c>
    </row>
    <row r="12" spans="1:11" ht="16.5" x14ac:dyDescent="0.3">
      <c r="A12" s="53">
        <v>2</v>
      </c>
      <c r="B12" s="54" t="s">
        <v>47</v>
      </c>
      <c r="D12" s="55">
        <v>175657615.28999987</v>
      </c>
      <c r="E12" s="56">
        <v>124209882.93000001</v>
      </c>
      <c r="F12" s="56">
        <v>111305879.30000007</v>
      </c>
      <c r="G12" s="61">
        <v>23698139.330000039</v>
      </c>
      <c r="H12" s="56">
        <v>44514115.760000005</v>
      </c>
      <c r="I12" s="62">
        <v>151959475.9600001</v>
      </c>
      <c r="J12" s="59"/>
      <c r="K12" s="60">
        <f t="shared" ref="K12:K22" si="0">IF(D12=0,0,F12/D12)</f>
        <v>0.63365245575172435</v>
      </c>
    </row>
    <row r="13" spans="1:11" ht="16.5" x14ac:dyDescent="0.3">
      <c r="A13" s="53">
        <v>3</v>
      </c>
      <c r="B13" s="54" t="s">
        <v>48</v>
      </c>
      <c r="D13" s="55">
        <v>111000</v>
      </c>
      <c r="E13" s="56">
        <v>74.8</v>
      </c>
      <c r="F13" s="56">
        <v>74.8</v>
      </c>
      <c r="G13" s="61">
        <v>74.8</v>
      </c>
      <c r="H13" s="56">
        <v>110925.2</v>
      </c>
      <c r="I13" s="62">
        <v>110925.2</v>
      </c>
      <c r="J13" s="59"/>
      <c r="K13" s="60">
        <f t="shared" si="0"/>
        <v>6.7387387387387383E-4</v>
      </c>
    </row>
    <row r="14" spans="1:11" ht="16.5" x14ac:dyDescent="0.3">
      <c r="A14" s="53">
        <v>4</v>
      </c>
      <c r="B14" s="54" t="s">
        <v>49</v>
      </c>
      <c r="D14" s="55">
        <v>421080143.00000006</v>
      </c>
      <c r="E14" s="56">
        <v>347177608.64999998</v>
      </c>
      <c r="F14" s="56">
        <v>299475768.64000005</v>
      </c>
      <c r="G14" s="61">
        <v>88612628.430000007</v>
      </c>
      <c r="H14" s="56">
        <v>73524334.349999994</v>
      </c>
      <c r="I14" s="62">
        <v>332467514.56999993</v>
      </c>
      <c r="J14" s="59"/>
      <c r="K14" s="60">
        <f t="shared" si="0"/>
        <v>0.71120848042459228</v>
      </c>
    </row>
    <row r="15" spans="1:11" ht="17.25" thickBot="1" x14ac:dyDescent="0.35">
      <c r="A15" s="53">
        <v>5</v>
      </c>
      <c r="B15" s="54" t="s">
        <v>50</v>
      </c>
      <c r="D15" s="55">
        <v>4000000</v>
      </c>
      <c r="E15" s="56">
        <v>0</v>
      </c>
      <c r="F15" s="56">
        <v>0</v>
      </c>
      <c r="G15" s="61">
        <v>0</v>
      </c>
      <c r="H15" s="56">
        <v>4000000</v>
      </c>
      <c r="I15" s="62">
        <v>4000000</v>
      </c>
      <c r="J15" s="59"/>
      <c r="K15" s="60">
        <f>IF(D15=0,0,F15/D15)</f>
        <v>0</v>
      </c>
    </row>
    <row r="16" spans="1:11" ht="17.25" thickBot="1" x14ac:dyDescent="0.35">
      <c r="A16" s="63"/>
      <c r="B16" s="64" t="s">
        <v>51</v>
      </c>
      <c r="C16" s="65"/>
      <c r="D16" s="66">
        <f t="shared" ref="D16:I16" si="1">SUM(D11:D15)</f>
        <v>899101318.49000049</v>
      </c>
      <c r="E16" s="66">
        <f t="shared" si="1"/>
        <v>527877365.38999999</v>
      </c>
      <c r="F16" s="66">
        <f t="shared" si="1"/>
        <v>467271521.75000012</v>
      </c>
      <c r="G16" s="66">
        <f t="shared" si="1"/>
        <v>167802627.22000003</v>
      </c>
      <c r="H16" s="66">
        <f t="shared" si="1"/>
        <v>362407114.49999976</v>
      </c>
      <c r="I16" s="66">
        <f t="shared" si="1"/>
        <v>731298691.26999974</v>
      </c>
      <c r="J16" s="67"/>
      <c r="K16" s="68">
        <f t="shared" si="0"/>
        <v>0.51970952788141966</v>
      </c>
    </row>
    <row r="17" spans="1:11" ht="28.35" customHeight="1" x14ac:dyDescent="0.3">
      <c r="A17" s="53">
        <v>6</v>
      </c>
      <c r="B17" s="54" t="s">
        <v>52</v>
      </c>
      <c r="D17" s="69">
        <v>140595515.47</v>
      </c>
      <c r="E17" s="56">
        <v>102437486.72000001</v>
      </c>
      <c r="F17" s="56">
        <v>84625761.230000004</v>
      </c>
      <c r="G17" s="61">
        <v>14942574.569999998</v>
      </c>
      <c r="H17" s="56">
        <v>35154886.999999985</v>
      </c>
      <c r="I17" s="58">
        <v>125652940.90000004</v>
      </c>
      <c r="J17" s="59"/>
      <c r="K17" s="60">
        <f t="shared" si="0"/>
        <v>0.60190939196817617</v>
      </c>
    </row>
    <row r="18" spans="1:11" ht="17.25" thickBot="1" x14ac:dyDescent="0.35">
      <c r="A18" s="70">
        <v>7</v>
      </c>
      <c r="B18" s="71" t="s">
        <v>53</v>
      </c>
      <c r="D18" s="72">
        <v>387234869.84000003</v>
      </c>
      <c r="E18" s="73">
        <v>300839922.96999997</v>
      </c>
      <c r="F18" s="73">
        <v>243818435.21000004</v>
      </c>
      <c r="G18" s="74">
        <v>74642169.230000019</v>
      </c>
      <c r="H18" s="73">
        <v>86079946.870000005</v>
      </c>
      <c r="I18" s="75">
        <v>312592700.60999995</v>
      </c>
      <c r="J18" s="59"/>
      <c r="K18" s="60">
        <f t="shared" si="0"/>
        <v>0.62963966884165767</v>
      </c>
    </row>
    <row r="19" spans="1:11" ht="17.25" thickBot="1" x14ac:dyDescent="0.35">
      <c r="A19" s="63"/>
      <c r="B19" s="64" t="s">
        <v>54</v>
      </c>
      <c r="C19" s="65"/>
      <c r="D19" s="66">
        <f t="shared" ref="D19:I19" si="2">D17+D18</f>
        <v>527830385.31000006</v>
      </c>
      <c r="E19" s="66">
        <f t="shared" si="2"/>
        <v>403277409.69</v>
      </c>
      <c r="F19" s="66">
        <f t="shared" si="2"/>
        <v>328444196.44000006</v>
      </c>
      <c r="G19" s="66">
        <f t="shared" si="2"/>
        <v>89584743.800000012</v>
      </c>
      <c r="H19" s="66">
        <f t="shared" si="2"/>
        <v>121234833.86999999</v>
      </c>
      <c r="I19" s="66">
        <f t="shared" si="2"/>
        <v>438245641.50999999</v>
      </c>
      <c r="J19" s="67"/>
      <c r="K19" s="68">
        <f t="shared" si="0"/>
        <v>0.62225329496160309</v>
      </c>
    </row>
    <row r="20" spans="1:11" ht="28.35" customHeight="1" x14ac:dyDescent="0.3">
      <c r="A20" s="53">
        <v>8</v>
      </c>
      <c r="B20" s="54" t="s">
        <v>55</v>
      </c>
      <c r="D20" s="69">
        <v>213901059.74000001</v>
      </c>
      <c r="E20" s="56">
        <v>184533036.32000002</v>
      </c>
      <c r="F20" s="56">
        <v>184533036.32000002</v>
      </c>
      <c r="G20" s="61">
        <v>181349198.66000003</v>
      </c>
      <c r="H20" s="56">
        <v>29368023.420000002</v>
      </c>
      <c r="I20" s="58">
        <v>32551861.079999998</v>
      </c>
      <c r="J20" s="59"/>
      <c r="K20" s="60">
        <f t="shared" si="0"/>
        <v>0.86270276801948875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3">
        <v>0</v>
      </c>
      <c r="G21" s="74">
        <v>0</v>
      </c>
      <c r="H21" s="73">
        <v>0</v>
      </c>
      <c r="I21" s="75">
        <v>0</v>
      </c>
      <c r="J21" s="59"/>
      <c r="K21" s="60">
        <f t="shared" si="0"/>
        <v>0</v>
      </c>
    </row>
    <row r="22" spans="1:11" ht="17.25" thickBot="1" x14ac:dyDescent="0.35">
      <c r="A22" s="63"/>
      <c r="B22" s="64" t="s">
        <v>57</v>
      </c>
      <c r="C22" s="65"/>
      <c r="D22" s="66">
        <f t="shared" ref="D22:I22" si="3">D20+D21</f>
        <v>213901059.74000001</v>
      </c>
      <c r="E22" s="66">
        <f t="shared" si="3"/>
        <v>184533036.32000002</v>
      </c>
      <c r="F22" s="66">
        <f t="shared" si="3"/>
        <v>184533036.32000002</v>
      </c>
      <c r="G22" s="66">
        <f t="shared" si="3"/>
        <v>181349198.66000003</v>
      </c>
      <c r="H22" s="66">
        <f t="shared" si="3"/>
        <v>29368023.420000002</v>
      </c>
      <c r="I22" s="66">
        <f t="shared" si="3"/>
        <v>32551861.079999998</v>
      </c>
      <c r="J22" s="67"/>
      <c r="K22" s="68">
        <f t="shared" si="0"/>
        <v>0.86270276801948875</v>
      </c>
    </row>
    <row r="23" spans="1:11" ht="16.5" x14ac:dyDescent="0.3">
      <c r="A23" s="76"/>
      <c r="B23" s="76"/>
      <c r="D23" s="77"/>
      <c r="E23" s="78"/>
      <c r="F23" s="78"/>
      <c r="G23" s="79"/>
      <c r="H23" s="78"/>
      <c r="I23" s="80"/>
      <c r="J23" s="59"/>
      <c r="K23" s="81"/>
    </row>
    <row r="24" spans="1:11" ht="13.5" thickBot="1" x14ac:dyDescent="0.25">
      <c r="D24" s="45"/>
      <c r="E24" s="45"/>
      <c r="F24" s="45"/>
      <c r="G24" s="45"/>
      <c r="H24" s="45"/>
      <c r="I24" s="45"/>
      <c r="J24" s="45"/>
      <c r="K24" s="82"/>
    </row>
    <row r="25" spans="1:11" ht="21" thickBot="1" x14ac:dyDescent="0.25">
      <c r="B25" s="83" t="str">
        <f>"Total de "&amp;A7</f>
        <v>Total de despeses</v>
      </c>
      <c r="D25" s="84">
        <f t="shared" ref="D25:I25" si="4">D16+D19+D22</f>
        <v>1640832763.5400007</v>
      </c>
      <c r="E25" s="84">
        <f t="shared" si="4"/>
        <v>1115687811.3999999</v>
      </c>
      <c r="F25" s="84">
        <f t="shared" si="4"/>
        <v>980248754.51000023</v>
      </c>
      <c r="G25" s="84">
        <f t="shared" si="4"/>
        <v>438736569.68000007</v>
      </c>
      <c r="H25" s="84">
        <f t="shared" si="4"/>
        <v>513009971.78999978</v>
      </c>
      <c r="I25" s="84">
        <f t="shared" si="4"/>
        <v>1202096193.8599997</v>
      </c>
      <c r="J25" s="85"/>
      <c r="K25" s="86">
        <f>IF(D25=0,0,F25/D25)</f>
        <v>0.59740930111315604</v>
      </c>
    </row>
    <row r="26" spans="1:11" x14ac:dyDescent="0.2">
      <c r="I26" s="45"/>
      <c r="J26" s="45"/>
      <c r="K26" s="45"/>
    </row>
    <row r="27" spans="1:11" x14ac:dyDescent="0.2">
      <c r="I27" s="45" t="s">
        <v>29</v>
      </c>
      <c r="J27" s="45"/>
      <c r="K27" s="45"/>
    </row>
    <row r="30" spans="1:11" ht="33.75" x14ac:dyDescent="0.5">
      <c r="A30" s="44"/>
      <c r="I30" s="45"/>
      <c r="J30" s="45"/>
      <c r="K30" s="45"/>
    </row>
    <row r="31" spans="1:11" ht="20.100000000000001" customHeight="1" x14ac:dyDescent="0.5">
      <c r="A31" s="44"/>
      <c r="I31" s="45"/>
      <c r="J31" s="45"/>
      <c r="K31" s="45"/>
    </row>
    <row r="32" spans="1:11" ht="40.35" customHeight="1" x14ac:dyDescent="0.25">
      <c r="A32" s="110"/>
      <c r="B32" s="111"/>
      <c r="D32" s="87"/>
      <c r="E32" s="87"/>
      <c r="F32" s="87"/>
      <c r="G32" s="87"/>
      <c r="H32" s="87"/>
      <c r="I32" s="88"/>
      <c r="J32" s="88"/>
      <c r="K32" s="89"/>
    </row>
    <row r="33" spans="1:11" ht="20.100000000000001" customHeight="1" x14ac:dyDescent="0.2">
      <c r="A33" s="111"/>
      <c r="B33" s="111"/>
      <c r="D33" s="90"/>
      <c r="E33" s="90"/>
      <c r="F33" s="90"/>
      <c r="G33" s="90"/>
      <c r="H33" s="90"/>
      <c r="I33" s="90"/>
      <c r="J33" s="90"/>
      <c r="K33" s="90"/>
    </row>
    <row r="34" spans="1:11" ht="28.35" customHeight="1" x14ac:dyDescent="0.3">
      <c r="A34" s="70"/>
      <c r="B34" s="71"/>
      <c r="D34" s="91"/>
      <c r="E34" s="91"/>
      <c r="F34" s="91"/>
      <c r="G34" s="91"/>
      <c r="H34" s="91"/>
      <c r="I34" s="59"/>
      <c r="J34" s="59"/>
      <c r="K34" s="92"/>
    </row>
    <row r="35" spans="1:11" ht="16.5" x14ac:dyDescent="0.3">
      <c r="A35" s="70"/>
      <c r="B35" s="71"/>
      <c r="D35" s="91"/>
      <c r="E35" s="91"/>
      <c r="F35" s="91"/>
      <c r="G35" s="91"/>
      <c r="H35" s="91"/>
      <c r="I35" s="59"/>
      <c r="J35" s="59"/>
      <c r="K35" s="92"/>
    </row>
    <row r="36" spans="1:11" ht="16.5" x14ac:dyDescent="0.3">
      <c r="A36" s="70"/>
      <c r="B36" s="71"/>
      <c r="D36" s="91"/>
      <c r="E36" s="91"/>
      <c r="F36" s="91"/>
      <c r="G36" s="91"/>
      <c r="H36" s="91"/>
      <c r="I36" s="59"/>
      <c r="J36" s="59"/>
      <c r="K36" s="92"/>
    </row>
    <row r="37" spans="1:11" ht="16.5" x14ac:dyDescent="0.3">
      <c r="A37" s="70"/>
      <c r="B37" s="71"/>
      <c r="D37" s="91"/>
      <c r="E37" s="91"/>
      <c r="F37" s="91"/>
      <c r="G37" s="91"/>
      <c r="H37" s="91"/>
      <c r="I37" s="59"/>
      <c r="J37" s="59"/>
      <c r="K37" s="92"/>
    </row>
    <row r="38" spans="1:11" ht="16.5" x14ac:dyDescent="0.3">
      <c r="A38" s="93"/>
      <c r="B38" s="94"/>
      <c r="C38" s="95"/>
      <c r="D38" s="96"/>
      <c r="E38" s="96"/>
      <c r="F38" s="96"/>
      <c r="G38" s="96"/>
      <c r="H38" s="96"/>
      <c r="I38" s="96"/>
      <c r="J38" s="96"/>
      <c r="K38" s="97"/>
    </row>
    <row r="39" spans="1:11" ht="28.35" customHeight="1" x14ac:dyDescent="0.3">
      <c r="A39" s="70"/>
      <c r="B39" s="71"/>
      <c r="D39" s="91"/>
      <c r="E39" s="91"/>
      <c r="F39" s="91"/>
      <c r="G39" s="91"/>
      <c r="H39" s="91"/>
      <c r="I39" s="59"/>
      <c r="J39" s="59"/>
      <c r="K39" s="92"/>
    </row>
    <row r="40" spans="1:11" ht="16.5" x14ac:dyDescent="0.3">
      <c r="A40" s="70"/>
      <c r="B40" s="71"/>
      <c r="D40" s="91"/>
      <c r="E40" s="91"/>
      <c r="F40" s="91"/>
      <c r="G40" s="91"/>
      <c r="H40" s="91"/>
      <c r="I40" s="59"/>
      <c r="J40" s="59"/>
      <c r="K40" s="92"/>
    </row>
    <row r="41" spans="1:11" ht="16.5" x14ac:dyDescent="0.3">
      <c r="A41" s="93"/>
      <c r="B41" s="94"/>
      <c r="C41" s="95"/>
      <c r="D41" s="96"/>
      <c r="E41" s="96"/>
      <c r="F41" s="96"/>
      <c r="G41" s="96"/>
      <c r="H41" s="96"/>
      <c r="I41" s="96"/>
      <c r="J41" s="96"/>
      <c r="K41" s="97"/>
    </row>
    <row r="42" spans="1:11" ht="28.35" customHeight="1" x14ac:dyDescent="0.3">
      <c r="A42" s="70"/>
      <c r="B42" s="71"/>
      <c r="D42" s="91"/>
      <c r="E42" s="91"/>
      <c r="F42" s="91"/>
      <c r="G42" s="91"/>
      <c r="H42" s="91"/>
      <c r="I42" s="59"/>
      <c r="J42" s="59"/>
      <c r="K42" s="92"/>
    </row>
    <row r="43" spans="1:11" ht="18.75" customHeight="1" x14ac:dyDescent="0.3">
      <c r="A43" s="70"/>
      <c r="B43" s="71"/>
      <c r="D43" s="91"/>
      <c r="E43" s="91"/>
      <c r="F43" s="91"/>
      <c r="G43" s="91"/>
      <c r="H43" s="91"/>
      <c r="I43" s="59"/>
      <c r="J43" s="59"/>
      <c r="K43" s="92"/>
    </row>
    <row r="44" spans="1:11" ht="16.5" x14ac:dyDescent="0.3">
      <c r="A44" s="93"/>
      <c r="B44" s="94"/>
      <c r="C44" s="95"/>
      <c r="D44" s="96"/>
      <c r="E44" s="96"/>
      <c r="F44" s="96"/>
      <c r="G44" s="96"/>
      <c r="H44" s="96"/>
      <c r="I44" s="96"/>
      <c r="J44" s="96"/>
      <c r="K44" s="97"/>
    </row>
    <row r="45" spans="1:11" ht="16.5" x14ac:dyDescent="0.3">
      <c r="A45" s="76"/>
      <c r="B45" s="76"/>
      <c r="D45" s="91"/>
      <c r="E45" s="91"/>
      <c r="F45" s="91"/>
      <c r="G45" s="91"/>
      <c r="H45" s="91"/>
      <c r="I45" s="59"/>
      <c r="J45" s="59"/>
      <c r="K45" s="92"/>
    </row>
    <row r="46" spans="1:11" x14ac:dyDescent="0.2">
      <c r="D46" s="45"/>
      <c r="E46" s="45"/>
      <c r="F46" s="45"/>
      <c r="G46" s="45"/>
      <c r="H46" s="45"/>
      <c r="I46" s="45"/>
      <c r="J46" s="45"/>
      <c r="K46" s="82"/>
    </row>
    <row r="47" spans="1:11" ht="20.25" x14ac:dyDescent="0.2">
      <c r="B47" s="83"/>
      <c r="D47" s="85"/>
      <c r="E47" s="85"/>
      <c r="F47" s="85"/>
      <c r="G47" s="85"/>
      <c r="H47" s="85"/>
      <c r="I47" s="85"/>
      <c r="J47" s="85"/>
      <c r="K47" s="98"/>
    </row>
    <row r="70" spans="11:11" x14ac:dyDescent="0.2">
      <c r="K70" s="33" t="s">
        <v>77</v>
      </c>
    </row>
  </sheetData>
  <sheetProtection algorithmName="SHA-512" hashValue="5LjXYTEJQ6HOjz8AWA4p1vgoy0qinsQu1kUX7pfVUjhbuN0IwRB7BcfkHbM4n1EvJgzaKmdsGOxWQzmt5X7fQA==" saltValue="nAjhf+bpRe5xaFym1oJRWw==" spinCount="100000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431D-3FA3-4770-BC30-29FDADF8FED6}">
  <sheetPr codeName="Hoja35">
    <tabColor rgb="FFE2466B"/>
  </sheetPr>
  <dimension ref="B1:L84"/>
  <sheetViews>
    <sheetView showGridLines="0" topLeftCell="A16" zoomScaleNormal="100" workbookViewId="0">
      <selection activeCell="N32" sqref="N32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8" t="s">
        <v>28</v>
      </c>
    </row>
    <row r="2" spans="11:12" x14ac:dyDescent="0.2">
      <c r="K2" s="29"/>
      <c r="L2" s="30" t="s">
        <v>79</v>
      </c>
    </row>
    <row r="28" spans="2:11" ht="13.5" thickBot="1" x14ac:dyDescent="0.25"/>
    <row r="29" spans="2:11" x14ac:dyDescent="0.2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57" spans="2:11" ht="13.5" thickBo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">
      <c r="L84" s="33" t="s">
        <v>77</v>
      </c>
    </row>
  </sheetData>
  <sheetProtection algorithmName="SHA-512" hashValue="Me8xorl9ZpsetJATFtKua7D7n+kP11TIsg4tZJIi0tHfCrus9AZzYqJ+NnZrRWOenQntWNJ0uTpox1K9Wxt1Pg==" saltValue="U3RZC6gcpxLfZ8LYd0BCcQ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1860-3B3D-406E-8A4F-4DA9177ADE2F}">
  <sheetPr codeName="Hoja121">
    <tabColor rgb="FFE2466B"/>
  </sheetPr>
  <dimension ref="B1:L84"/>
  <sheetViews>
    <sheetView showGridLines="0" zoomScaleNormal="100" workbookViewId="0">
      <selection activeCell="P25" sqref="P25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8" t="s">
        <v>28</v>
      </c>
    </row>
    <row r="2" spans="11:12" x14ac:dyDescent="0.2">
      <c r="K2" s="29"/>
      <c r="L2" s="30" t="s">
        <v>79</v>
      </c>
    </row>
    <row r="29" spans="2:11" ht="13.5" thickBot="1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1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57" spans="2:11" ht="13.5" thickBo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">
      <c r="L84" s="33" t="s">
        <v>77</v>
      </c>
    </row>
  </sheetData>
  <sheetProtection algorithmName="SHA-512" hashValue="GzGM4Jku95dM1VjM+AcpHqKPDw67vT4rAOOFJ4FHIgykPiXVgca+iLSfI2Zk6sxPRp5ryji3imzcfhneW2o4+w==" saltValue="cRC30l9NoR/szlkTCENWKQ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E4B23-7B8C-4F18-BFB9-515863A25277}">
  <sheetPr codeName="Hoja31">
    <tabColor theme="2"/>
  </sheetPr>
  <dimension ref="A1:J46"/>
  <sheetViews>
    <sheetView showGridLines="0" zoomScaleNormal="100" workbookViewId="0">
      <pane ySplit="4" topLeftCell="A5" activePane="bottomLeft" state="frozen"/>
      <selection activeCell="B79" sqref="B79"/>
      <selection pane="bottomLeft" activeCell="E24" sqref="E24"/>
    </sheetView>
  </sheetViews>
  <sheetFormatPr defaultColWidth="9.42578125" defaultRowHeight="12.75" x14ac:dyDescent="0.2"/>
  <cols>
    <col min="1" max="1" width="30.42578125" customWidth="1"/>
    <col min="2" max="12" width="18.42578125" customWidth="1"/>
    <col min="13" max="256" width="11.42578125" customWidth="1"/>
  </cols>
  <sheetData>
    <row r="1" spans="1:10" s="1" customFormat="1" ht="60.6" customHeight="1" x14ac:dyDescent="0.2">
      <c r="G1" s="2" t="s">
        <v>79</v>
      </c>
    </row>
    <row r="2" spans="1:10" x14ac:dyDescent="0.2">
      <c r="A2" s="3"/>
      <c r="B2" s="3"/>
      <c r="C2" s="3"/>
      <c r="D2" s="3"/>
      <c r="E2" s="3"/>
    </row>
    <row r="3" spans="1:10" s="1" customFormat="1" ht="33.75" x14ac:dyDescent="0.5">
      <c r="A3" s="4" t="s">
        <v>0</v>
      </c>
    </row>
    <row r="4" spans="1:10" x14ac:dyDescent="0.2">
      <c r="A4" s="3"/>
      <c r="B4" s="3"/>
      <c r="C4" s="3"/>
      <c r="D4" s="3"/>
      <c r="E4" s="3"/>
    </row>
    <row r="5" spans="1:10" x14ac:dyDescent="0.2">
      <c r="A5" s="3"/>
      <c r="B5" s="3"/>
      <c r="C5" s="3"/>
      <c r="D5" s="3"/>
      <c r="E5" s="3"/>
    </row>
    <row r="6" spans="1:10" ht="20.25" x14ac:dyDescent="0.3">
      <c r="A6" s="5" t="s">
        <v>1</v>
      </c>
    </row>
    <row r="7" spans="1:10" x14ac:dyDescent="0.2">
      <c r="A7" s="3"/>
      <c r="B7" s="3"/>
      <c r="C7" s="3"/>
      <c r="D7" s="3"/>
      <c r="E7" s="3"/>
    </row>
    <row r="8" spans="1:10" ht="20.100000000000001" customHeight="1" thickBot="1" x14ac:dyDescent="0.25">
      <c r="A8" s="6"/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</row>
    <row r="9" spans="1:10" ht="25.35" customHeight="1" thickBot="1" x14ac:dyDescent="0.25">
      <c r="A9" s="8"/>
      <c r="B9" s="9">
        <v>1308.585</v>
      </c>
      <c r="C9" s="10">
        <v>1640.8327635399999</v>
      </c>
      <c r="D9" s="10">
        <v>223.07475447000002</v>
      </c>
      <c r="E9" s="10">
        <v>220.95988456000003</v>
      </c>
      <c r="F9" s="11">
        <v>2.1148699100000004</v>
      </c>
    </row>
    <row r="10" spans="1:10" ht="13.5" thickTop="1" x14ac:dyDescent="0.2">
      <c r="A10" s="3"/>
      <c r="B10" s="3"/>
      <c r="C10" s="3"/>
      <c r="D10" s="3"/>
      <c r="E10" s="3"/>
    </row>
    <row r="11" spans="1:10" x14ac:dyDescent="0.2">
      <c r="A11" s="3"/>
      <c r="B11" s="3"/>
      <c r="C11" s="3"/>
      <c r="D11" s="3"/>
      <c r="E11" s="3"/>
    </row>
    <row r="12" spans="1:10" ht="20.25" x14ac:dyDescent="0.3">
      <c r="A12" s="5" t="s">
        <v>7</v>
      </c>
    </row>
    <row r="13" spans="1:10" x14ac:dyDescent="0.2">
      <c r="A13" s="3"/>
      <c r="B13" s="3"/>
      <c r="C13" s="3"/>
      <c r="D13" s="3"/>
      <c r="E13" s="3"/>
    </row>
    <row r="14" spans="1:10" ht="20.100000000000001" customHeight="1" thickBot="1" x14ac:dyDescent="0.25">
      <c r="A14" s="6"/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</row>
    <row r="15" spans="1:10" ht="25.35" customHeight="1" x14ac:dyDescent="0.2">
      <c r="A15" s="13" t="s">
        <v>7</v>
      </c>
      <c r="B15" s="14">
        <v>37838498.490000002</v>
      </c>
      <c r="C15" s="15">
        <v>24143607.359999999</v>
      </c>
      <c r="D15" s="15">
        <v>1658599.1200000003</v>
      </c>
      <c r="E15" s="15">
        <v>155691642.34000003</v>
      </c>
      <c r="F15" s="15">
        <v>2650423.3600000008</v>
      </c>
      <c r="G15" s="15">
        <v>432578.57</v>
      </c>
      <c r="H15" s="15">
        <v>6002.7</v>
      </c>
      <c r="I15" s="15">
        <v>653402.52999999991</v>
      </c>
      <c r="J15" s="16">
        <v>0</v>
      </c>
    </row>
    <row r="16" spans="1:10" ht="25.35" customHeight="1" x14ac:dyDescent="0.2">
      <c r="A16" s="17" t="s">
        <v>8</v>
      </c>
      <c r="B16" s="18">
        <v>194955000</v>
      </c>
      <c r="C16" s="19">
        <v>108530000</v>
      </c>
      <c r="D16" s="19">
        <v>5815680</v>
      </c>
      <c r="E16" s="19">
        <v>798511630.39999998</v>
      </c>
      <c r="F16" s="19">
        <v>11013760</v>
      </c>
      <c r="G16" s="19">
        <v>0</v>
      </c>
      <c r="H16" s="19">
        <v>4025000</v>
      </c>
      <c r="I16" s="19">
        <v>517981693.13999999</v>
      </c>
      <c r="J16" s="20">
        <v>0</v>
      </c>
    </row>
    <row r="17" spans="1:10" ht="25.35" customHeight="1" x14ac:dyDescent="0.2">
      <c r="A17" s="17" t="s">
        <v>9</v>
      </c>
      <c r="B17" s="18">
        <f>B15/1000000</f>
        <v>37.838498489999999</v>
      </c>
      <c r="C17" s="19">
        <f t="shared" ref="C17:J17" si="0">C15/1000000</f>
        <v>24.143607360000001</v>
      </c>
      <c r="D17" s="19">
        <f t="shared" si="0"/>
        <v>1.6585991200000003</v>
      </c>
      <c r="E17" s="19">
        <f t="shared" si="0"/>
        <v>155.69164234000004</v>
      </c>
      <c r="F17" s="19">
        <f t="shared" si="0"/>
        <v>2.6504233600000009</v>
      </c>
      <c r="G17" s="19">
        <f t="shared" si="0"/>
        <v>0.43257857</v>
      </c>
      <c r="H17" s="19">
        <f t="shared" si="0"/>
        <v>6.0026999999999997E-3</v>
      </c>
      <c r="I17" s="19">
        <f t="shared" si="0"/>
        <v>0.65340252999999993</v>
      </c>
      <c r="J17" s="20">
        <f t="shared" si="0"/>
        <v>0</v>
      </c>
    </row>
    <row r="18" spans="1:10" ht="25.35" customHeight="1" thickBot="1" x14ac:dyDescent="0.25">
      <c r="A18" s="21" t="s">
        <v>10</v>
      </c>
      <c r="B18" s="22">
        <f t="shared" ref="B18:J18" si="1">B16/1000000</f>
        <v>194.95500000000001</v>
      </c>
      <c r="C18" s="23">
        <f t="shared" si="1"/>
        <v>108.53</v>
      </c>
      <c r="D18" s="23">
        <f t="shared" si="1"/>
        <v>5.8156800000000004</v>
      </c>
      <c r="E18" s="23">
        <f t="shared" si="1"/>
        <v>798.51163039999994</v>
      </c>
      <c r="F18" s="23">
        <f t="shared" si="1"/>
        <v>11.01376</v>
      </c>
      <c r="G18" s="23">
        <f t="shared" si="1"/>
        <v>0</v>
      </c>
      <c r="H18" s="23">
        <f t="shared" si="1"/>
        <v>4.0250000000000004</v>
      </c>
      <c r="I18" s="23">
        <f t="shared" si="1"/>
        <v>517.98169313999995</v>
      </c>
      <c r="J18" s="24">
        <f t="shared" si="1"/>
        <v>0</v>
      </c>
    </row>
    <row r="19" spans="1:10" ht="13.5" thickTop="1" x14ac:dyDescent="0.2"/>
    <row r="21" spans="1:10" ht="20.25" x14ac:dyDescent="0.3">
      <c r="A21" s="5" t="s">
        <v>11</v>
      </c>
    </row>
    <row r="22" spans="1:10" x14ac:dyDescent="0.2">
      <c r="A22" s="3"/>
      <c r="B22" s="3"/>
      <c r="C22" s="3"/>
      <c r="D22" s="3"/>
      <c r="E22" s="3"/>
    </row>
    <row r="23" spans="1:10" ht="25.35" customHeight="1" x14ac:dyDescent="0.2">
      <c r="A23" s="25" t="s">
        <v>12</v>
      </c>
      <c r="B23" s="26">
        <f>E9</f>
        <v>220.95988456000003</v>
      </c>
    </row>
    <row r="24" spans="1:10" ht="25.35" customHeight="1" thickBot="1" x14ac:dyDescent="0.25">
      <c r="A24" s="21" t="s">
        <v>13</v>
      </c>
      <c r="B24" s="27">
        <f>F9</f>
        <v>2.1148699100000004</v>
      </c>
    </row>
    <row r="25" spans="1:10" ht="13.5" thickTop="1" x14ac:dyDescent="0.2"/>
    <row r="27" spans="1:10" ht="20.25" x14ac:dyDescent="0.3">
      <c r="A27" s="5" t="s">
        <v>14</v>
      </c>
    </row>
    <row r="28" spans="1:10" x14ac:dyDescent="0.2">
      <c r="A28" s="3"/>
      <c r="B28" s="3"/>
      <c r="C28" s="3"/>
      <c r="D28" s="3"/>
      <c r="E28" s="3"/>
    </row>
    <row r="29" spans="1:10" ht="20.100000000000001" customHeight="1" thickBot="1" x14ac:dyDescent="0.25">
      <c r="A29" s="6"/>
      <c r="B29" s="7" t="s">
        <v>15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</row>
    <row r="30" spans="1:10" ht="25.35" customHeight="1" thickBot="1" x14ac:dyDescent="0.25">
      <c r="A30" s="8"/>
      <c r="B30" s="9">
        <v>1308.5850000000007</v>
      </c>
      <c r="C30" s="10">
        <v>1640.8327635400008</v>
      </c>
      <c r="D30" s="10">
        <v>980.24875451000025</v>
      </c>
      <c r="E30" s="10">
        <v>438.73656968000006</v>
      </c>
      <c r="F30" s="10">
        <v>426.23636329000004</v>
      </c>
      <c r="G30" s="11">
        <v>12.500206389999995</v>
      </c>
    </row>
    <row r="33" spans="1:10" ht="20.25" x14ac:dyDescent="0.3">
      <c r="A33" s="5" t="s">
        <v>21</v>
      </c>
    </row>
    <row r="34" spans="1:10" x14ac:dyDescent="0.2">
      <c r="A34" s="3"/>
      <c r="B34" s="3"/>
      <c r="C34" s="3"/>
      <c r="D34" s="3"/>
      <c r="E34" s="3"/>
    </row>
    <row r="35" spans="1:10" ht="20.100000000000001" customHeight="1" thickBot="1" x14ac:dyDescent="0.25">
      <c r="A35" s="6"/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</row>
    <row r="36" spans="1:10" ht="25.35" customHeight="1" x14ac:dyDescent="0.2">
      <c r="A36" s="13" t="s">
        <v>22</v>
      </c>
      <c r="B36" s="14">
        <v>56489799.009999983</v>
      </c>
      <c r="C36" s="15">
        <v>111305879.30000007</v>
      </c>
      <c r="D36" s="15">
        <v>74.8</v>
      </c>
      <c r="E36" s="15">
        <v>299475768.64000005</v>
      </c>
      <c r="F36" s="15">
        <v>0</v>
      </c>
      <c r="G36" s="15">
        <v>84625761.230000004</v>
      </c>
      <c r="H36" s="15">
        <v>243818435.21000004</v>
      </c>
      <c r="I36" s="15">
        <v>184533036.32000002</v>
      </c>
      <c r="J36" s="16">
        <v>0</v>
      </c>
    </row>
    <row r="37" spans="1:10" ht="25.35" customHeight="1" x14ac:dyDescent="0.2">
      <c r="A37" s="17" t="s">
        <v>23</v>
      </c>
      <c r="B37" s="18">
        <v>298252560.20000064</v>
      </c>
      <c r="C37" s="19">
        <v>175657615.28999987</v>
      </c>
      <c r="D37" s="19">
        <v>111000</v>
      </c>
      <c r="E37" s="19">
        <v>421080143.00000006</v>
      </c>
      <c r="F37" s="19">
        <v>4000000</v>
      </c>
      <c r="G37" s="19">
        <v>140595515.47</v>
      </c>
      <c r="H37" s="19">
        <v>387234869.84000003</v>
      </c>
      <c r="I37" s="19">
        <v>213901059.74000001</v>
      </c>
      <c r="J37" s="20">
        <v>0</v>
      </c>
    </row>
    <row r="38" spans="1:10" ht="25.35" customHeight="1" x14ac:dyDescent="0.2">
      <c r="A38" s="17" t="s">
        <v>24</v>
      </c>
      <c r="B38" s="18">
        <f t="shared" ref="B38:J39" si="2">B36/1000000</f>
        <v>56.489799009999984</v>
      </c>
      <c r="C38" s="19">
        <f t="shared" si="2"/>
        <v>111.30587930000007</v>
      </c>
      <c r="D38" s="19">
        <f t="shared" si="2"/>
        <v>7.4800000000000002E-5</v>
      </c>
      <c r="E38" s="19">
        <f t="shared" si="2"/>
        <v>299.47576864000007</v>
      </c>
      <c r="F38" s="19">
        <f t="shared" si="2"/>
        <v>0</v>
      </c>
      <c r="G38" s="19">
        <f t="shared" si="2"/>
        <v>84.625761230000009</v>
      </c>
      <c r="H38" s="19">
        <f t="shared" si="2"/>
        <v>243.81843521000005</v>
      </c>
      <c r="I38" s="19">
        <f t="shared" si="2"/>
        <v>184.53303632000004</v>
      </c>
      <c r="J38" s="20">
        <f t="shared" si="2"/>
        <v>0</v>
      </c>
    </row>
    <row r="39" spans="1:10" ht="25.35" customHeight="1" thickBot="1" x14ac:dyDescent="0.25">
      <c r="A39" s="21" t="s">
        <v>25</v>
      </c>
      <c r="B39" s="22">
        <f t="shared" si="2"/>
        <v>298.25256020000063</v>
      </c>
      <c r="C39" s="23">
        <f t="shared" si="2"/>
        <v>175.65761528999988</v>
      </c>
      <c r="D39" s="23">
        <f t="shared" si="2"/>
        <v>0.111</v>
      </c>
      <c r="E39" s="23">
        <f t="shared" si="2"/>
        <v>421.08014300000008</v>
      </c>
      <c r="F39" s="23">
        <f t="shared" si="2"/>
        <v>4</v>
      </c>
      <c r="G39" s="23">
        <f t="shared" si="2"/>
        <v>140.59551547000001</v>
      </c>
      <c r="H39" s="23">
        <f t="shared" si="2"/>
        <v>387.23486984000004</v>
      </c>
      <c r="I39" s="23">
        <f t="shared" si="2"/>
        <v>213.90105974000002</v>
      </c>
      <c r="J39" s="24">
        <f t="shared" si="2"/>
        <v>0</v>
      </c>
    </row>
    <row r="40" spans="1:10" ht="13.5" thickTop="1" x14ac:dyDescent="0.2"/>
    <row r="42" spans="1:10" ht="20.25" x14ac:dyDescent="0.3">
      <c r="A42" s="5" t="s">
        <v>26</v>
      </c>
    </row>
    <row r="43" spans="1:10" x14ac:dyDescent="0.2">
      <c r="A43" s="3"/>
      <c r="B43" s="3"/>
      <c r="C43" s="3"/>
      <c r="D43" s="3"/>
      <c r="E43" s="3"/>
    </row>
    <row r="44" spans="1:10" ht="25.35" customHeight="1" x14ac:dyDescent="0.2">
      <c r="A44" s="25" t="s">
        <v>26</v>
      </c>
      <c r="B44" s="26">
        <f>F30</f>
        <v>426.23636329000004</v>
      </c>
    </row>
    <row r="45" spans="1:10" ht="25.35" customHeight="1" thickBot="1" x14ac:dyDescent="0.25">
      <c r="A45" s="21" t="s">
        <v>27</v>
      </c>
      <c r="B45" s="27">
        <f>G30</f>
        <v>12.500206389999995</v>
      </c>
    </row>
    <row r="46" spans="1:10" ht="13.5" thickTop="1" x14ac:dyDescent="0.2"/>
  </sheetData>
  <sheetProtection algorithmName="SHA-512" hashValue="VxBzIVLKCEh6WAsTPxk2VUGP361x13dGkdawROeaiET/TwmyFEwtirsUyQznLkeU4QjHQ3YDXxKjA1EXEDwZ5g==" saltValue="EY7Myp5emvuPfdafz1SwgQ==" spinCount="100000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GrDespeses</vt:lpstr>
      <vt:lpstr>GrIngressos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HERRERO, SUSANA</dc:creator>
  <cp:lastModifiedBy>SANZ HERRERO, SUSANA</cp:lastModifiedBy>
  <dcterms:created xsi:type="dcterms:W3CDTF">2025-05-13T08:32:27Z</dcterms:created>
  <dcterms:modified xsi:type="dcterms:W3CDTF">2025-06-05T07:43:34Z</dcterms:modified>
</cp:coreProperties>
</file>