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SPR\SECCIO PRESSUPOSTOS\Treballs\Indicadors Portal Transparència\"/>
    </mc:Choice>
  </mc:AlternateContent>
  <xr:revisionPtr revIDLastSave="0" documentId="13_ncr:1_{AE2B4CC3-5981-4448-86D0-6B395C259CC3}" xr6:coauthVersionLast="47" xr6:coauthVersionMax="47" xr10:uidLastSave="{00000000-0000-0000-0000-000000000000}"/>
  <bookViews>
    <workbookView xWindow="-28920" yWindow="-6750" windowWidth="29040" windowHeight="15720" xr2:uid="{00000000-000D-0000-FFFF-FFFF00000000}"/>
  </bookViews>
  <sheets>
    <sheet name="Dades 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" i="1" l="1"/>
  <c r="I3" i="1"/>
  <c r="F4" i="1"/>
  <c r="B5" i="1"/>
  <c r="B4" i="1"/>
  <c r="B3" i="1"/>
  <c r="I7" i="1" l="1"/>
  <c r="I6" i="1"/>
  <c r="I5" i="1"/>
  <c r="I2" i="1"/>
  <c r="I19" i="1"/>
  <c r="I16" i="1"/>
  <c r="H16" i="1" l="1"/>
  <c r="H19" i="1" l="1"/>
  <c r="H4" i="1" l="1"/>
  <c r="H7" i="1"/>
  <c r="H6" i="1"/>
  <c r="H5" i="1"/>
  <c r="H2" i="1"/>
  <c r="G5" i="1"/>
  <c r="G2" i="1"/>
  <c r="G19" i="1"/>
  <c r="G7" i="1" s="1"/>
  <c r="G18" i="1"/>
  <c r="G6" i="1" s="1"/>
  <c r="G16" i="1"/>
  <c r="G3" i="1" s="1"/>
  <c r="F19" i="1"/>
  <c r="F7" i="1" s="1"/>
  <c r="F18" i="1"/>
  <c r="F6" i="1" s="1"/>
  <c r="F5" i="1"/>
  <c r="F3" i="1"/>
  <c r="F2" i="1"/>
  <c r="D2" i="1"/>
  <c r="H3" i="1" l="1"/>
  <c r="G4" i="1"/>
  <c r="E3" i="1"/>
  <c r="C4" i="1"/>
  <c r="D4" i="1"/>
  <c r="C3" i="1"/>
  <c r="D3" i="1"/>
  <c r="D7" i="1"/>
  <c r="C7" i="1"/>
  <c r="B7" i="1"/>
  <c r="C5" i="1"/>
  <c r="D5" i="1"/>
  <c r="C6" i="1"/>
  <c r="D6" i="1"/>
  <c r="B6" i="1"/>
  <c r="C2" i="1"/>
  <c r="B2" i="1"/>
  <c r="E18" i="1"/>
  <c r="E19" i="1" l="1"/>
</calcChain>
</file>

<file path=xl/sharedStrings.xml><?xml version="1.0" encoding="utf-8"?>
<sst xmlns="http://schemas.openxmlformats.org/spreadsheetml/2006/main" count="24" uniqueCount="20">
  <si>
    <t>Drets reconeguts nets d'ingressos tributaris</t>
  </si>
  <si>
    <t>Drets reconeguts nets totals</t>
  </si>
  <si>
    <t>Indicador</t>
  </si>
  <si>
    <r>
      <rPr>
        <sz val="11"/>
        <rFont val="Calibri"/>
        <family val="2"/>
      </rPr>
      <t>Superàvit (o dèficit) per habitant (Resultat pressupostari ajustat/Núm habitants) (Eur/hab.)</t>
    </r>
  </si>
  <si>
    <r>
      <rPr>
        <sz val="11"/>
        <rFont val="Calibri"/>
        <family val="2"/>
      </rPr>
      <t>Endeutament per habitant (Passiu exigible financer/ Habitants) (Eur/hab.)</t>
    </r>
  </si>
  <si>
    <r>
      <rPr>
        <sz val="11"/>
        <rFont val="Calibri"/>
        <family val="2"/>
      </rPr>
      <t>Endeutament relatiu (Deute Diputació/Ingressos corrents)</t>
    </r>
  </si>
  <si>
    <t>Resultat pressupostari ajustat</t>
  </si>
  <si>
    <t>Despesa per habitant (Obligacions rec. netes/habitants) (Eur/hab.)</t>
  </si>
  <si>
    <t>Obligacions rec. netes</t>
  </si>
  <si>
    <t>Inversió per habitant (OR netes cap VI i VII/ habitants) (Eur/hab.)</t>
  </si>
  <si>
    <t>Període mitja de cobrament (Drets pendents de cobrament (Cap I a III)*365/DRN)</t>
  </si>
  <si>
    <t>Drets pendents de cobrament (Cap I a III)</t>
  </si>
  <si>
    <t>OR netes cap VI i VII</t>
  </si>
  <si>
    <t>Població</t>
  </si>
  <si>
    <t>Suma DR Capítols 1 i 2</t>
  </si>
  <si>
    <t>Autonomia fiscal (Drets reconeguts nets d'ingressos tributaris/Drets reconeguts nets totals)</t>
  </si>
  <si>
    <t>Ingressos fiscals per habitant (Drets reconeguts nets d'ingressos tributaris/ núm. habitants) (Eur/hab.)</t>
  </si>
  <si>
    <t>Núm habitants (INE)</t>
  </si>
  <si>
    <t>U:\SPR\SECCIO PRESSUPOSTOS\Liquidació pressupost\2025</t>
  </si>
  <si>
    <t>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</si>
</sst>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color rgb="FF000000"/>
      <name val="Times New Roman"/>
      <charset val="204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</font>
    <font>
      <b/>
      <sz val="11"/>
      <color rgb="FFFF0000"/>
      <name val="Calibri"/>
      <family val="2"/>
    </font>
    <font>
      <sz val="10"/>
      <color rgb="FFFF0000"/>
      <name val="Calibri"/>
      <family val="2"/>
    </font>
    <font>
      <i/>
      <sz val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8A967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rgb="FFE26A09"/>
      </bottom>
      <diagonal/>
    </border>
  </borders>
  <cellStyleXfs count="2">
    <xf numFmtId="0" fontId="0" fillId="0" borderId="0"/>
    <xf numFmtId="0" fontId="1" fillId="0" borderId="0"/>
  </cellStyleXfs>
  <cellXfs count="27">
    <xf numFmtId="0" fontId="0" fillId="0" borderId="0" xfId="0" applyAlignment="1">
      <alignment horizontal="left" vertical="top"/>
    </xf>
    <xf numFmtId="2" fontId="3" fillId="0" borderId="0" xfId="0" applyNumberFormat="1" applyFont="1" applyAlignment="1">
      <alignment horizontal="right" vertical="top" indent="1" shrinkToFit="1"/>
    </xf>
    <xf numFmtId="2" fontId="3" fillId="0" borderId="0" xfId="0" applyNumberFormat="1" applyFont="1" applyAlignment="1">
      <alignment horizontal="right" vertical="top" shrinkToFit="1"/>
    </xf>
    <xf numFmtId="10" fontId="3" fillId="0" borderId="1" xfId="0" applyNumberFormat="1" applyFont="1" applyBorder="1" applyAlignment="1">
      <alignment horizontal="right" vertical="top" indent="1" shrinkToFit="1"/>
    </xf>
    <xf numFmtId="10" fontId="3" fillId="0" borderId="1" xfId="0" applyNumberFormat="1" applyFont="1" applyBorder="1" applyAlignment="1">
      <alignment horizontal="right" vertical="top" shrinkToFit="1"/>
    </xf>
    <xf numFmtId="1" fontId="2" fillId="2" borderId="0" xfId="0" applyNumberFormat="1" applyFont="1" applyFill="1" applyAlignment="1">
      <alignment horizontal="center" vertical="top" shrinkToFit="1"/>
    </xf>
    <xf numFmtId="0" fontId="4" fillId="2" borderId="0" xfId="0" applyFont="1" applyFill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4" fillId="0" borderId="0" xfId="0" applyFont="1" applyAlignment="1">
      <alignment horizontal="right" vertical="top" wrapText="1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2" fillId="0" borderId="0" xfId="0" applyFont="1" applyAlignment="1">
      <alignment horizontal="right" vertical="top"/>
    </xf>
    <xf numFmtId="4" fontId="3" fillId="0" borderId="0" xfId="0" applyNumberFormat="1" applyFont="1" applyAlignment="1">
      <alignment horizontal="right" vertical="top"/>
    </xf>
    <xf numFmtId="0" fontId="7" fillId="0" borderId="0" xfId="0" applyFont="1" applyAlignment="1">
      <alignment horizontal="right" vertical="top" wrapText="1"/>
    </xf>
    <xf numFmtId="4" fontId="3" fillId="3" borderId="0" xfId="0" applyNumberFormat="1" applyFont="1" applyFill="1" applyAlignment="1">
      <alignment horizontal="right" vertical="top" shrinkToFit="1"/>
    </xf>
    <xf numFmtId="4" fontId="5" fillId="3" borderId="0" xfId="0" applyNumberFormat="1" applyFont="1" applyFill="1" applyAlignment="1">
      <alignment horizontal="right" vertical="top" shrinkToFit="1"/>
    </xf>
    <xf numFmtId="10" fontId="5" fillId="0" borderId="0" xfId="0" applyNumberFormat="1" applyFont="1" applyAlignment="1">
      <alignment horizontal="right" vertical="top" indent="1" shrinkToFit="1"/>
    </xf>
    <xf numFmtId="2" fontId="5" fillId="0" borderId="0" xfId="0" applyNumberFormat="1" applyFont="1" applyAlignment="1">
      <alignment horizontal="right" vertical="top" indent="1" shrinkToFit="1"/>
    </xf>
    <xf numFmtId="0" fontId="8" fillId="0" borderId="0" xfId="0" applyFont="1" applyAlignment="1">
      <alignment horizontal="left" vertical="top"/>
    </xf>
    <xf numFmtId="0" fontId="9" fillId="0" borderId="0" xfId="0" applyFont="1" applyAlignment="1">
      <alignment horizontal="left" vertical="top"/>
    </xf>
    <xf numFmtId="3" fontId="6" fillId="0" borderId="0" xfId="0" applyNumberFormat="1" applyFont="1" applyAlignment="1">
      <alignment horizontal="right" vertical="top" shrinkToFit="1"/>
    </xf>
    <xf numFmtId="3" fontId="6" fillId="0" borderId="0" xfId="0" applyNumberFormat="1" applyFont="1" applyAlignment="1">
      <alignment horizontal="left" vertical="top"/>
    </xf>
    <xf numFmtId="3" fontId="5" fillId="0" borderId="0" xfId="0" applyNumberFormat="1" applyFont="1" applyAlignment="1">
      <alignment horizontal="right" vertical="top" shrinkToFit="1"/>
    </xf>
    <xf numFmtId="3" fontId="6" fillId="0" borderId="0" xfId="0" applyNumberFormat="1" applyFont="1" applyAlignment="1">
      <alignment horizontal="right" vertical="top"/>
    </xf>
    <xf numFmtId="0" fontId="9" fillId="4" borderId="0" xfId="0" applyFont="1" applyFill="1" applyAlignment="1">
      <alignment horizontal="left" vertical="top"/>
    </xf>
    <xf numFmtId="4" fontId="3" fillId="0" borderId="0" xfId="0" applyNumberFormat="1" applyFont="1" applyAlignment="1">
      <alignment horizontal="left" vertical="top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0"/>
  <sheetViews>
    <sheetView tabSelected="1" zoomScale="120" zoomScaleNormal="120" workbookViewId="0">
      <pane xSplit="1" ySplit="1" topLeftCell="E3" activePane="bottomRight" state="frozen"/>
      <selection pane="topRight" activeCell="B1" sqref="B1"/>
      <selection pane="bottomLeft" activeCell="A2" sqref="A2"/>
      <selection pane="bottomRight" activeCell="H8" sqref="H8"/>
    </sheetView>
  </sheetViews>
  <sheetFormatPr defaultColWidth="9.296875" defaultRowHeight="14.5" x14ac:dyDescent="0.3"/>
  <cols>
    <col min="1" max="1" width="83.296875" style="9" customWidth="1"/>
    <col min="2" max="7" width="19.19921875" style="9" customWidth="1"/>
    <col min="8" max="9" width="15.69921875" style="9" customWidth="1"/>
    <col min="10" max="16384" width="9.296875" style="9"/>
  </cols>
  <sheetData>
    <row r="1" spans="1:10" ht="16.5" customHeight="1" x14ac:dyDescent="0.3">
      <c r="A1" s="6" t="s">
        <v>2</v>
      </c>
      <c r="B1" s="5">
        <v>2018</v>
      </c>
      <c r="C1" s="5">
        <v>2019</v>
      </c>
      <c r="D1" s="5">
        <v>2020</v>
      </c>
      <c r="E1" s="5">
        <v>2021</v>
      </c>
      <c r="F1" s="5">
        <v>2022</v>
      </c>
      <c r="G1" s="5">
        <v>2023</v>
      </c>
      <c r="H1" s="5">
        <v>2024</v>
      </c>
      <c r="I1" s="5">
        <v>2025</v>
      </c>
    </row>
    <row r="2" spans="1:10" ht="16.5" customHeight="1" x14ac:dyDescent="0.3">
      <c r="A2" s="10" t="s">
        <v>3</v>
      </c>
      <c r="B2" s="1">
        <f>B14/B12</f>
        <v>38.948293273242008</v>
      </c>
      <c r="C2" s="1">
        <f>C14/C12</f>
        <v>41.361225876872716</v>
      </c>
      <c r="D2" s="1">
        <f>D14/D12</f>
        <v>55.639742060934026</v>
      </c>
      <c r="E2" s="2">
        <v>40.69</v>
      </c>
      <c r="F2" s="2">
        <f>F14/F13</f>
        <v>59.523991417020873</v>
      </c>
      <c r="G2" s="2">
        <f>G14/G13</f>
        <v>61.216541291878393</v>
      </c>
      <c r="H2" s="2">
        <f>H14/H13</f>
        <v>59.192454338934844</v>
      </c>
      <c r="I2" s="2">
        <f>I14/I13</f>
        <v>54.467195019491669</v>
      </c>
    </row>
    <row r="3" spans="1:10" ht="29" x14ac:dyDescent="0.3">
      <c r="A3" s="7" t="s">
        <v>15</v>
      </c>
      <c r="B3" s="17">
        <f>B16/B15</f>
        <v>0.23575103198559652</v>
      </c>
      <c r="C3" s="17">
        <f t="shared" ref="C3:D3" si="0">C16/C15</f>
        <v>0.24253585620518608</v>
      </c>
      <c r="D3" s="17">
        <f t="shared" si="0"/>
        <v>0.22351106478021621</v>
      </c>
      <c r="E3" s="17">
        <f>E16/E15</f>
        <v>0.23632305057760414</v>
      </c>
      <c r="F3" s="17">
        <f>F16/F15</f>
        <v>0.23114955810594165</v>
      </c>
      <c r="G3" s="17">
        <f>G16/G15</f>
        <v>0.23027888964282045</v>
      </c>
      <c r="H3" s="17">
        <f>H16/H15</f>
        <v>0.23463053756188193</v>
      </c>
      <c r="I3" s="17">
        <f>I16/I15</f>
        <v>0.23611698090871716</v>
      </c>
    </row>
    <row r="4" spans="1:10" ht="29" x14ac:dyDescent="0.3">
      <c r="A4" s="7" t="s">
        <v>16</v>
      </c>
      <c r="B4" s="18">
        <f>B16/B12</f>
        <v>38.444726502529164</v>
      </c>
      <c r="C4" s="18">
        <f>C16/C12</f>
        <v>40.463027673453006</v>
      </c>
      <c r="D4" s="18">
        <f>D16/D12</f>
        <v>41.192353936580609</v>
      </c>
      <c r="E4" s="2">
        <v>41.16</v>
      </c>
      <c r="F4" s="2">
        <f>F16/F13</f>
        <v>44.122162259509416</v>
      </c>
      <c r="G4" s="2">
        <f>G16/G13</f>
        <v>45.617925820342784</v>
      </c>
      <c r="H4" s="2">
        <f>H16/H13</f>
        <v>53.196151159938452</v>
      </c>
      <c r="I4" s="2">
        <f>I16/I13</f>
        <v>54.291459016516733</v>
      </c>
    </row>
    <row r="5" spans="1:10" ht="16.5" customHeight="1" x14ac:dyDescent="0.3">
      <c r="A5" s="7" t="s">
        <v>7</v>
      </c>
      <c r="B5" s="1">
        <f>B17/B12</f>
        <v>161.36250869294943</v>
      </c>
      <c r="C5" s="1">
        <f>C17/C12</f>
        <v>179.79418319650782</v>
      </c>
      <c r="D5" s="1">
        <f>D17/D12</f>
        <v>183.98999478738975</v>
      </c>
      <c r="E5" s="2">
        <v>169.46</v>
      </c>
      <c r="F5" s="2">
        <f>F17/F13</f>
        <v>166.79482123187401</v>
      </c>
      <c r="G5" s="2">
        <f>G17/G13</f>
        <v>204.04605794505213</v>
      </c>
      <c r="H5" s="2">
        <f>H17/H13</f>
        <v>233.45774711848304</v>
      </c>
      <c r="I5" s="2">
        <f>I17/I13</f>
        <v>223.84006627752962</v>
      </c>
    </row>
    <row r="6" spans="1:10" ht="16.5" customHeight="1" x14ac:dyDescent="0.3">
      <c r="A6" s="7" t="s">
        <v>9</v>
      </c>
      <c r="B6" s="1">
        <f>B18/B12</f>
        <v>28.962597294680776</v>
      </c>
      <c r="C6" s="1">
        <f>C18/C12</f>
        <v>38.142655470821481</v>
      </c>
      <c r="D6" s="1">
        <f>D18/D12</f>
        <v>27.275311477785426</v>
      </c>
      <c r="E6" s="2">
        <v>31.83</v>
      </c>
      <c r="F6" s="2">
        <f>F18/F13</f>
        <v>30.336444591684323</v>
      </c>
      <c r="G6" s="2">
        <f>G18/G13</f>
        <v>48.555885498234431</v>
      </c>
      <c r="H6" s="2">
        <f>H18/H13</f>
        <v>74.673745823701154</v>
      </c>
      <c r="I6" s="2">
        <f>I18/I13</f>
        <v>59.647092028261881</v>
      </c>
    </row>
    <row r="7" spans="1:10" ht="16.5" customHeight="1" x14ac:dyDescent="0.3">
      <c r="A7" s="7" t="s">
        <v>10</v>
      </c>
      <c r="B7" s="1">
        <f>B19*365/B15</f>
        <v>6.7899539971725842</v>
      </c>
      <c r="C7" s="1">
        <f>C19*365/C15</f>
        <v>7.5161385040307778</v>
      </c>
      <c r="D7" s="1">
        <f>D19*365/D15</f>
        <v>7.1863462977832748</v>
      </c>
      <c r="E7" s="2">
        <v>6.79</v>
      </c>
      <c r="F7" s="2">
        <f>F19*365/F15</f>
        <v>3.3084437670934905</v>
      </c>
      <c r="G7" s="2">
        <f>G19*365/G15</f>
        <v>5.274829092321335</v>
      </c>
      <c r="H7" s="2">
        <f>H19*365/H15</f>
        <v>5.5965641744389201</v>
      </c>
      <c r="I7" s="2">
        <f>I19*365/I15</f>
        <v>5.3673253791897029</v>
      </c>
    </row>
    <row r="8" spans="1:10" ht="16.5" customHeight="1" x14ac:dyDescent="0.3">
      <c r="A8" s="10" t="s">
        <v>4</v>
      </c>
      <c r="B8" s="1">
        <v>17.32</v>
      </c>
      <c r="C8" s="1">
        <v>6.67</v>
      </c>
      <c r="D8" s="1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</row>
    <row r="9" spans="1:10" ht="16.5" customHeight="1" x14ac:dyDescent="0.3">
      <c r="A9" s="11" t="s">
        <v>5</v>
      </c>
      <c r="B9" s="3">
        <v>0.13350000000000001</v>
      </c>
      <c r="C9" s="3">
        <v>4.9700000000000001E-2</v>
      </c>
      <c r="D9" s="3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</row>
    <row r="11" spans="1:10" x14ac:dyDescent="0.3">
      <c r="E11" s="13"/>
    </row>
    <row r="12" spans="1:10" x14ac:dyDescent="0.3">
      <c r="A12" s="14" t="s">
        <v>13</v>
      </c>
      <c r="B12" s="21">
        <v>5621222</v>
      </c>
      <c r="C12" s="21">
        <v>5676451</v>
      </c>
      <c r="D12" s="21">
        <v>5755274</v>
      </c>
      <c r="E12" s="24"/>
      <c r="F12" s="22"/>
      <c r="G12" s="22"/>
      <c r="J12" s="19"/>
    </row>
    <row r="13" spans="1:10" x14ac:dyDescent="0.3">
      <c r="A13" s="8" t="s">
        <v>17</v>
      </c>
      <c r="B13" s="23">
        <v>5609350</v>
      </c>
      <c r="C13" s="23">
        <v>5664579</v>
      </c>
      <c r="D13" s="23">
        <v>5743402</v>
      </c>
      <c r="E13" s="23">
        <v>5714730</v>
      </c>
      <c r="F13" s="23">
        <v>5727615</v>
      </c>
      <c r="G13" s="23">
        <v>5805500</v>
      </c>
      <c r="H13" s="23">
        <v>5899063</v>
      </c>
      <c r="I13" s="23">
        <v>5983325</v>
      </c>
      <c r="J13" s="20" t="s">
        <v>19</v>
      </c>
    </row>
    <row r="14" spans="1:10" x14ac:dyDescent="0.3">
      <c r="A14" s="8" t="s">
        <v>6</v>
      </c>
      <c r="B14" s="15">
        <v>218937003.00999999</v>
      </c>
      <c r="C14" s="15">
        <v>234784971.99000001</v>
      </c>
      <c r="D14" s="15">
        <v>320221960.85000002</v>
      </c>
      <c r="E14" s="15">
        <v>232150381.53999999</v>
      </c>
      <c r="F14" s="15">
        <v>340930506.10000002</v>
      </c>
      <c r="G14" s="15">
        <v>355392630.47000003</v>
      </c>
      <c r="H14" s="15">
        <v>349180017.26999998</v>
      </c>
      <c r="I14" s="15">
        <v>325894929.63999999</v>
      </c>
      <c r="J14" s="20" t="s">
        <v>18</v>
      </c>
    </row>
    <row r="15" spans="1:10" x14ac:dyDescent="0.3">
      <c r="A15" s="8" t="s">
        <v>1</v>
      </c>
      <c r="B15" s="15">
        <v>916671882.96000028</v>
      </c>
      <c r="C15" s="15">
        <v>947020360.17999995</v>
      </c>
      <c r="D15" s="15">
        <v>1060678064.6099998</v>
      </c>
      <c r="E15" s="15">
        <v>993593510.89999998</v>
      </c>
      <c r="F15" s="15">
        <v>1093295442.4000001</v>
      </c>
      <c r="G15" s="15">
        <v>1150061426.6500001</v>
      </c>
      <c r="H15" s="15">
        <v>1337453557.03</v>
      </c>
      <c r="I15" s="15">
        <v>1375773325.45</v>
      </c>
      <c r="J15" s="20" t="s">
        <v>18</v>
      </c>
    </row>
    <row r="16" spans="1:10" x14ac:dyDescent="0.3">
      <c r="A16" s="8" t="s">
        <v>0</v>
      </c>
      <c r="B16" s="16">
        <v>216106342.40000001</v>
      </c>
      <c r="C16" s="16">
        <v>229686393.90000001</v>
      </c>
      <c r="D16" s="16">
        <v>237073283.61000001</v>
      </c>
      <c r="E16" s="16">
        <v>234809049.52999997</v>
      </c>
      <c r="F16" s="16">
        <v>252714758.39000002</v>
      </c>
      <c r="G16" s="16">
        <f>170107614.3+94727254.05</f>
        <v>264834868.35000002</v>
      </c>
      <c r="H16" s="16">
        <f>204439414.96+109368032.09</f>
        <v>313807447.05000001</v>
      </c>
      <c r="I16" s="16">
        <f>216212199.42+108631244.6</f>
        <v>324843444.01999998</v>
      </c>
      <c r="J16" s="25" t="s">
        <v>14</v>
      </c>
    </row>
    <row r="17" spans="1:10" x14ac:dyDescent="0.3">
      <c r="A17" s="12" t="s">
        <v>8</v>
      </c>
      <c r="B17" s="15">
        <v>907054483.8399986</v>
      </c>
      <c r="C17" s="15">
        <v>1020592871</v>
      </c>
      <c r="D17" s="15">
        <v>1058912833.2599998</v>
      </c>
      <c r="E17" s="15">
        <v>966720941</v>
      </c>
      <c r="F17" s="15">
        <v>955336520.00999999</v>
      </c>
      <c r="G17" s="15">
        <v>1184589389.4000001</v>
      </c>
      <c r="H17" s="15">
        <v>1377181958.0899999</v>
      </c>
      <c r="I17" s="15">
        <v>1339307864.5599999</v>
      </c>
      <c r="J17" s="20" t="s">
        <v>18</v>
      </c>
    </row>
    <row r="18" spans="1:10" x14ac:dyDescent="0.3">
      <c r="A18" s="12" t="s">
        <v>12</v>
      </c>
      <c r="B18" s="15">
        <v>162805189.09000006</v>
      </c>
      <c r="C18" s="15">
        <v>216514914.79000008</v>
      </c>
      <c r="D18" s="15">
        <v>156976890.99000004</v>
      </c>
      <c r="E18" s="15">
        <f>42147194.03+139447091.21</f>
        <v>181594285.24000001</v>
      </c>
      <c r="F18" s="15">
        <f>42774874.05+130980601.04</f>
        <v>173755475.09</v>
      </c>
      <c r="G18" s="15">
        <f>60643865.58+221247327.68</f>
        <v>281891193.25999999</v>
      </c>
      <c r="H18" s="15">
        <v>440505131.06</v>
      </c>
      <c r="I18" s="15">
        <v>356887936.91000003</v>
      </c>
      <c r="J18" s="20" t="s">
        <v>18</v>
      </c>
    </row>
    <row r="19" spans="1:10" x14ac:dyDescent="0.3">
      <c r="A19" s="12" t="s">
        <v>11</v>
      </c>
      <c r="B19" s="15">
        <v>17052492.919999927</v>
      </c>
      <c r="C19" s="15">
        <v>19501195.049999982</v>
      </c>
      <c r="D19" s="15">
        <v>20883287.350000001</v>
      </c>
      <c r="E19" s="15">
        <f>16387637.07+2102864.78</f>
        <v>18490501.850000001</v>
      </c>
      <c r="F19" s="15">
        <f>8590750.5+1319130.3</f>
        <v>9909880.8000000007</v>
      </c>
      <c r="G19" s="15">
        <f>14104803.19+2515409.06</f>
        <v>16620212.25</v>
      </c>
      <c r="H19" s="15">
        <f>18463199.9+2044045.75</f>
        <v>20507245.649999999</v>
      </c>
      <c r="I19" s="15">
        <f>18454380.64+1776367.54</f>
        <v>20230748.18</v>
      </c>
      <c r="J19" s="20" t="s">
        <v>18</v>
      </c>
    </row>
    <row r="27" spans="1:10" x14ac:dyDescent="0.3">
      <c r="H27" s="26"/>
    </row>
    <row r="30" spans="1:10" x14ac:dyDescent="0.3">
      <c r="E30" s="26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Dades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indicadors (2).xlsx</dc:title>
  <dc:creator>maurigr</dc:creator>
  <cp:lastModifiedBy>SASTRE FREIXA, NURIA</cp:lastModifiedBy>
  <dcterms:created xsi:type="dcterms:W3CDTF">2022-03-11T07:35:04Z</dcterms:created>
  <dcterms:modified xsi:type="dcterms:W3CDTF">2026-02-25T08:44:36Z</dcterms:modified>
</cp:coreProperties>
</file>